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 PE" sheetId="2" r:id="rId1"/>
    <sheet name="2. EA" sheetId="3" r:id="rId2"/>
    <sheet name="3. SGA" sheetId="15" r:id="rId3"/>
    <sheet name="4. SA" sheetId="16" r:id="rId4"/>
    <sheet name="5. AA" sheetId="17" r:id="rId5"/>
    <sheet name="6. GA" sheetId="18" r:id="rId6"/>
    <sheet name="7. GF" sheetId="19" r:id="rId7"/>
    <sheet name="8. GTH" sheetId="20" r:id="rId8"/>
    <sheet name="9. GT" sheetId="21" r:id="rId9"/>
    <sheet name="10. GD" sheetId="22" r:id="rId10"/>
    <sheet name="11. GJ" sheetId="12" r:id="rId11"/>
    <sheet name="12. GC" sheetId="23" r:id="rId12"/>
    <sheet name="13. EM" sheetId="14"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1">'2. EA'!$A$1:$AM$27</definedName>
    <definedName name="_xlnm.Print_Area" localSheetId="8">'9. GT'!$A$1:$AM$15</definedName>
    <definedName name="E_atencion">'[1]Encuesta 2018-Mensual'!$S$3:$S$53</definedName>
    <definedName name="E_calidad">'[1]Encuesta 2018-Mensual'!$W$3:$W$53</definedName>
    <definedName name="E_competencia">'[1]Encuesta 2018-Mensual'!$U$3:$U$53</definedName>
    <definedName name="E_disposicion">'[1]Encuesta 2018-Mensual'!$T$3:$T$53</definedName>
    <definedName name="E_mes">'[1]Encuesta 2018-Mensual'!$Q$3:$Q$53</definedName>
    <definedName name="E_oportunidad">'[1]Encuesta 2018-Mensual'!$V$3:$V$53</definedName>
    <definedName name="Producto">'[1]Encuesta 2018-Mensual'!$R$3:$R$53</definedName>
    <definedName name="TI">#REF!</definedName>
    <definedName name="_xlnm.Print_Titles" localSheetId="0">'1. PE'!$1:$3</definedName>
    <definedName name="_xlnm.Print_Titles" localSheetId="9">'10. GD'!$1:$3</definedName>
    <definedName name="_xlnm.Print_Titles" localSheetId="10">'11. GJ'!$1:$3</definedName>
    <definedName name="_xlnm.Print_Titles" localSheetId="11">'12. GC'!$1:$3</definedName>
    <definedName name="_xlnm.Print_Titles" localSheetId="12">'13. EM'!$1:$3</definedName>
    <definedName name="_xlnm.Print_Titles" localSheetId="1">'2. EA'!$1:$6</definedName>
    <definedName name="_xlnm.Print_Titles" localSheetId="2">'3. SGA'!$1:$3</definedName>
    <definedName name="_xlnm.Print_Titles" localSheetId="3">'4. SA'!$1:$6</definedName>
    <definedName name="_xlnm.Print_Titles" localSheetId="5">'6. GA'!$1:$3</definedName>
    <definedName name="_xlnm.Print_Titles" localSheetId="6">'7. GF'!$1:$3</definedName>
    <definedName name="_xlnm.Print_Titles" localSheetId="7">'8. GTH'!$1:$3</definedName>
    <definedName name="_xlnm.Print_Titles" localSheetId="8">'9. GT'!$1:$3</definedName>
    <definedName name="v2017_1_3" localSheetId="8">#REF!</definedName>
    <definedName name="v2017_1_3">#REF!</definedName>
    <definedName name="V2017_T1" localSheetId="8">#REF!</definedName>
    <definedName name="V2017_T1">#REF!</definedName>
    <definedName name="V2017_T2" localSheetId="8">#REF!</definedName>
    <definedName name="V2017_T2">#REF!</definedName>
    <definedName name="V2017_T3" localSheetId="8">#REF!</definedName>
    <definedName name="V2017_T3">#REF!</definedName>
  </definedNames>
  <calcPr calcId="152511"/>
</workbook>
</file>

<file path=xl/calcChain.xml><?xml version="1.0" encoding="utf-8"?>
<calcChain xmlns="http://schemas.openxmlformats.org/spreadsheetml/2006/main">
  <c r="U7" i="23" l="1"/>
  <c r="U13" i="21" l="1"/>
  <c r="R13" i="21"/>
  <c r="R12" i="21"/>
  <c r="U11" i="21"/>
  <c r="R11" i="21"/>
  <c r="AA13" i="20" l="1"/>
  <c r="Z13" i="20"/>
  <c r="Y13" i="20"/>
  <c r="X13" i="20"/>
  <c r="W13" i="20"/>
  <c r="V13" i="20"/>
  <c r="U13" i="20"/>
  <c r="T13" i="20"/>
  <c r="S13" i="20"/>
  <c r="R13" i="20"/>
  <c r="Q13" i="20"/>
  <c r="P13" i="20"/>
  <c r="AA11" i="20"/>
  <c r="Z11" i="20"/>
  <c r="Y11" i="20"/>
  <c r="X11" i="20"/>
  <c r="W11" i="20"/>
  <c r="V11" i="20"/>
  <c r="U11" i="20"/>
  <c r="T11" i="20"/>
  <c r="S11" i="20"/>
  <c r="R11" i="20"/>
  <c r="Q11" i="20"/>
  <c r="P11" i="20"/>
  <c r="AA10" i="20"/>
  <c r="U10" i="20"/>
  <c r="AA9" i="20"/>
  <c r="AA8" i="20"/>
  <c r="AB9" i="19" l="1"/>
  <c r="AA9" i="19"/>
  <c r="Z9" i="19"/>
  <c r="Y9" i="19"/>
  <c r="AL9" i="19" s="1"/>
  <c r="X9" i="19"/>
  <c r="AK9" i="19" s="1"/>
  <c r="W9" i="19"/>
  <c r="V9" i="19"/>
  <c r="U9" i="19"/>
  <c r="T9" i="19"/>
  <c r="S9" i="19"/>
  <c r="R9" i="19"/>
  <c r="Q9" i="19"/>
  <c r="P9" i="19"/>
  <c r="AL8" i="19"/>
  <c r="AB8" i="19"/>
  <c r="AA8" i="19"/>
  <c r="Z8" i="19"/>
  <c r="Y8" i="19"/>
  <c r="X8" i="19"/>
  <c r="AK8" i="19" s="1"/>
  <c r="W8" i="19"/>
  <c r="V8" i="19"/>
  <c r="U8" i="19"/>
  <c r="T8" i="19"/>
  <c r="S8" i="19"/>
  <c r="R8" i="19"/>
  <c r="Q8" i="19"/>
  <c r="P8" i="19"/>
  <c r="AK7" i="19"/>
  <c r="AI7" i="19"/>
  <c r="AB7" i="19"/>
  <c r="AA7" i="19"/>
  <c r="Z7" i="19"/>
  <c r="Y7" i="19"/>
  <c r="AL7" i="19" s="1"/>
  <c r="X7" i="19"/>
  <c r="U7" i="19"/>
  <c r="T7" i="19"/>
  <c r="S7" i="19"/>
  <c r="R7" i="19"/>
  <c r="Q7" i="19"/>
  <c r="P7" i="19"/>
  <c r="U8" i="18" l="1"/>
  <c r="AN7" i="18"/>
  <c r="AH7" i="18"/>
  <c r="U7" i="18"/>
  <c r="AB12" i="17"/>
  <c r="AB11" i="17"/>
  <c r="AB10" i="17"/>
  <c r="S20" i="16" l="1"/>
  <c r="R20" i="16"/>
  <c r="Q20" i="16"/>
  <c r="P20" i="16"/>
  <c r="V17" i="16"/>
  <c r="U17" i="16"/>
  <c r="T17" i="16"/>
  <c r="S17" i="16"/>
  <c r="Y16" i="16"/>
  <c r="W16" i="16"/>
  <c r="U16" i="16"/>
  <c r="S16" i="16"/>
  <c r="S15" i="15"/>
  <c r="S11" i="15"/>
  <c r="S9" i="15"/>
  <c r="S8" i="15"/>
  <c r="S7" i="15"/>
  <c r="U16" i="3" l="1"/>
  <c r="R16" i="3"/>
  <c r="U15" i="3"/>
  <c r="U13" i="3"/>
  <c r="U12" i="3"/>
  <c r="U11" i="3"/>
  <c r="U10" i="3"/>
</calcChain>
</file>

<file path=xl/comments1.xml><?xml version="1.0" encoding="utf-8"?>
<comments xmlns="http://schemas.openxmlformats.org/spreadsheetml/2006/main">
  <authors>
    <author>Autor</author>
  </authors>
  <commentLis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0.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1.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2.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3.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2.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3.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4.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5.xml><?xml version="1.0" encoding="utf-8"?>
<comments xmlns="http://schemas.openxmlformats.org/spreadsheetml/2006/main">
  <authors>
    <author>Autor</author>
  </authors>
  <commentList>
    <comment ref="B9" authorId="0" shapeId="0">
      <text>
        <r>
          <rPr>
            <b/>
            <sz val="9"/>
            <color indexed="8"/>
            <rFont val="Tahoma"/>
            <family val="2"/>
          </rPr>
          <t>1. EFICACIA</t>
        </r>
      </text>
    </comment>
    <comment ref="C9" authorId="0" shapeId="0">
      <text>
        <r>
          <rPr>
            <b/>
            <sz val="9"/>
            <color indexed="8"/>
            <rFont val="Tahoma"/>
            <family val="2"/>
          </rPr>
          <t>2. EFICIENCIA</t>
        </r>
      </text>
    </comment>
    <comment ref="D9" authorId="0" shapeId="0">
      <text>
        <r>
          <rPr>
            <b/>
            <sz val="9"/>
            <color indexed="8"/>
            <rFont val="Tahoma"/>
            <family val="2"/>
          </rPr>
          <t>3. EFECTIVIDAD</t>
        </r>
      </text>
    </comment>
    <comment ref="E9" authorId="0" shapeId="0">
      <text>
        <r>
          <rPr>
            <b/>
            <sz val="9"/>
            <color indexed="8"/>
            <rFont val="Tahoma"/>
            <family val="2"/>
          </rPr>
          <t>4. RIESGO</t>
        </r>
      </text>
    </comment>
    <comment ref="K9" authorId="0" shapeId="0">
      <text>
        <r>
          <rPr>
            <b/>
            <sz val="9"/>
            <color indexed="8"/>
            <rFont val="Tahoma"/>
            <family val="2"/>
          </rPr>
          <t xml:space="preserve">CC.Condición Critica: </t>
        </r>
        <r>
          <rPr>
            <sz val="9"/>
            <color indexed="8"/>
            <rFont val="Tahoma"/>
            <family val="2"/>
          </rPr>
          <t>deben definir los intervalos de incumplimiento  y debera diligenciar el formato de FR.EM.005  Registro de corrección, acciones correctiva</t>
        </r>
      </text>
    </comment>
    <comment ref="L9" authorId="0" shapeId="0">
      <text>
        <r>
          <rPr>
            <sz val="9"/>
            <color indexed="8"/>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6.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7.xml><?xml version="1.0" encoding="utf-8"?>
<comments xmlns="http://schemas.openxmlformats.org/spreadsheetml/2006/main">
  <authors>
    <author>Autor</author>
  </authors>
  <commentList>
    <comment ref="K6" authorId="0" shapeId="0">
      <text>
        <r>
          <rPr>
            <b/>
            <sz val="12"/>
            <color indexed="81"/>
            <rFont val="Tahoma"/>
            <family val="2"/>
          </rPr>
          <t xml:space="preserve">CC.Condición Critica: </t>
        </r>
        <r>
          <rPr>
            <sz val="12"/>
            <color indexed="81"/>
            <rFont val="Tahoma"/>
            <family val="2"/>
          </rPr>
          <t>deben definir los intervalos de incumplimiento  y debera diligenciar el formato de FR.EM.005  Registro de corrección, acciones correctiva</t>
        </r>
      </text>
    </comment>
    <comment ref="L6" authorId="0" shapeId="0">
      <text>
        <r>
          <rPr>
            <sz val="11"/>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8.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 ref="Q11" authorId="0" shapeId="0">
      <text>
        <r>
          <rPr>
            <b/>
            <sz val="9"/>
            <color indexed="81"/>
            <rFont val="Tahoma"/>
            <charset val="1"/>
          </rPr>
          <t>Entrada en vigencia de la Resoluciòn 0312 de 2019</t>
        </r>
      </text>
    </comment>
    <comment ref="P12" authorId="0" shapeId="0">
      <text>
        <r>
          <rPr>
            <b/>
            <sz val="9"/>
            <color indexed="81"/>
            <rFont val="Tahoma"/>
            <charset val="1"/>
          </rPr>
          <t>NÙMERO DE ACCIDENTES DE TRABAJO</t>
        </r>
      </text>
    </comment>
    <comment ref="P14" authorId="0" shapeId="0">
      <text>
        <r>
          <rPr>
            <b/>
            <sz val="9"/>
            <color indexed="81"/>
            <rFont val="Tahoma"/>
            <charset val="1"/>
          </rPr>
          <t>DÌAS PERDIDOS</t>
        </r>
      </text>
    </comment>
    <comment ref="H15" authorId="0" shapeId="0">
      <text>
        <r>
          <rPr>
            <b/>
            <sz val="11"/>
            <color indexed="81"/>
            <rFont val="Tahoma"/>
            <family val="2"/>
          </rPr>
          <t xml:space="preserve">ESTA MAL FORMULADO
# de dìas de incapacidad + dìas cargados / horas hombres trabajadas * 240000
Esta formula ya no esta vigente
Resoluciòn 0312
(" de dìas de incap. Por AT en el mes + # dìas cargados en el mes / #  de trabajadores en el mes) * 100 </t>
        </r>
      </text>
    </comment>
    <comment ref="P16" authorId="0" shapeId="0">
      <text>
        <r>
          <rPr>
            <b/>
            <sz val="9"/>
            <color indexed="81"/>
            <rFont val="Tahoma"/>
            <charset val="1"/>
          </rPr>
          <t>DIAS DE INCAPACIDAD</t>
        </r>
      </text>
    </comment>
  </commentList>
</comments>
</file>

<file path=xl/comments9.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sharedStrings.xml><?xml version="1.0" encoding="utf-8"?>
<sst xmlns="http://schemas.openxmlformats.org/spreadsheetml/2006/main" count="2170" uniqueCount="527">
  <si>
    <t>TABLERO DE CONTROL DE INDICADORES</t>
  </si>
  <si>
    <t>PERIODO A EVALUAR(AÑO): 2019</t>
  </si>
  <si>
    <t>PROCESO: PLANIFICACIÓN ESTRATEGICA CORPORATIVA Y AMBIENTAL</t>
  </si>
  <si>
    <t>RESPONSABLE: JEFE OFICINA DE PLANEACIÓN</t>
  </si>
  <si>
    <t>AREA: OFICINA DE PLANEACION</t>
  </si>
  <si>
    <t>OBJETIVO: Formular y realizar seguimiento a las estrategias institucionales de corto, mediano y largo plazo para el cumplimiento de las políticas y normatividad vigentes que contribuyan a la sostenibilidad ambiental del departamento del Magdalena.</t>
  </si>
  <si>
    <t>1. HOJA DE VIDA DEL INDICADOR</t>
  </si>
  <si>
    <t>2. MEDICIÓN DEL INDICADOR</t>
  </si>
  <si>
    <t>3. TENDENCIAS</t>
  </si>
  <si>
    <t>N°</t>
  </si>
  <si>
    <t xml:space="preserve">  TIPO DE 
INDICADOR</t>
  </si>
  <si>
    <t>NOMBRE DEL INDICADOR</t>
  </si>
  <si>
    <t>OBJETIVO</t>
  </si>
  <si>
    <t>FÓRMULA DE CONSTRUCCIÓN</t>
  </si>
  <si>
    <t>FRECUENCIA DE MEDICIÓN</t>
  </si>
  <si>
    <t>META</t>
  </si>
  <si>
    <t>CRITERIO DE ANALISIS</t>
  </si>
  <si>
    <t>UNIDAD DE MEDIDA</t>
  </si>
  <si>
    <t>FUENTE DE INFORMACIÓN/
DATOS</t>
  </si>
  <si>
    <t>RESPONSABLE DEL ANALISIS</t>
  </si>
  <si>
    <t>ENE</t>
  </si>
  <si>
    <t>FEB</t>
  </si>
  <si>
    <t>MAR</t>
  </si>
  <si>
    <t>ABR</t>
  </si>
  <si>
    <t>MAY</t>
  </si>
  <si>
    <t>JUN</t>
  </si>
  <si>
    <t>JUL</t>
  </si>
  <si>
    <t>AGO</t>
  </si>
  <si>
    <t>SEP</t>
  </si>
  <si>
    <t>OCT</t>
  </si>
  <si>
    <t>NOV</t>
  </si>
  <si>
    <t>DIC</t>
  </si>
  <si>
    <t>PROMEDIO AÑO (S) ANTERIOR</t>
  </si>
  <si>
    <t>AC</t>
  </si>
  <si>
    <t>AP</t>
  </si>
  <si>
    <t xml:space="preserve">Eficacia Cumplimiento
de meta física Anual
</t>
  </si>
  <si>
    <t>Medir el cumplimiento promedio de las metas físicas del Plan de Accion, para el periodo evaluado.</t>
  </si>
  <si>
    <t>Sumatoria del % de Avance de programas del PAI / Número de programas del PAI</t>
  </si>
  <si>
    <t>Anual</t>
  </si>
  <si>
    <t xml:space="preserve"> 0%-50% </t>
  </si>
  <si>
    <t xml:space="preserve">51%-85% </t>
  </si>
  <si>
    <t>%</t>
  </si>
  <si>
    <t>Jefe y Profesional Universitario Gr 9 de Oficina de Planeación</t>
  </si>
  <si>
    <t>NA</t>
  </si>
  <si>
    <t>Eficacia-Cumplimiento  meta financiera anual para  inversión</t>
  </si>
  <si>
    <t>Medir el cumplimiento del  proceso con respecto a la ejecución de los recursos de Funcionamiento.</t>
  </si>
  <si>
    <t>Presupuesto ejecutado inversión x 100/ Presupuesto apropiado inversión</t>
  </si>
  <si>
    <t xml:space="preserve"> 0%-50%  - AC</t>
  </si>
  <si>
    <t>Porcentaje de áreas protegidas regionales declaradas e inscritas en el RUNAP</t>
  </si>
  <si>
    <t xml:space="preserve">Medir la superficie en hectareas de las areas protegidas regionales, declaradas homologadas o recategorizadas inscritas en el RUNAP, con respecto a la meta de areas protegidas regionales definida en el plan de acción de la Corporación. Comprende las áreas protegidas tanto continentales como marinas, costeras e insulares. </t>
  </si>
  <si>
    <t>(Sumatoria de las Superficies de áreas protegidas regionales declaradas, homologadas o recategorizadas, inscritas en el RUNAP (ha), en el tiempo t. / Meta de áreas protegidas regionales declaradas, homologadas o recategorizadas, inscritas en el RUNAP (ha), en el tiempo t.) x 100</t>
  </si>
  <si>
    <t>Cuatrienal (De acuerdo con la vigencia del PAI)</t>
  </si>
  <si>
    <t>Ver POAI VIGENTE</t>
  </si>
  <si>
    <t>hectáreas)</t>
  </si>
  <si>
    <t>Matriz de seguimiento de la resolución 667 de 2016 "por la cual se establecen los indicadores mínimos de que trata el artículo 2.2.8.6.5.3 del decreto 1076 de 2015"</t>
  </si>
  <si>
    <t>Jefe  y Profesional Especializado Gr 17 de la Oficina de Planeación</t>
  </si>
  <si>
    <t>N.A</t>
  </si>
  <si>
    <t>Porcentaje de áreas protegidas con planes de manejo en ejecución  (Resolución N° 667 de 2016 MADS)</t>
  </si>
  <si>
    <t xml:space="preserve">Medir el cumplimiento de la corporación en cuanto a la realización de acciones dirigidas a la implementación de los planes de manejo de las areas protegidas, cuya adminsitración es responsabilidad de la autoridad ambiental. De esta manera, la Corporación contribuye a la ejecución a nivel regional de la política nacional de gestión de la biodiversidad y sus servicios ecosistémicos. </t>
  </si>
  <si>
    <t>(Sumatoria de áreas protegidas i con planes de manejo en ejecución, en el tiempo t / Sumatoria de áreas protegidas i cuya administración es responsabilidad de la Corporación Autónoma Regional, en el tiempo t.) * 100</t>
  </si>
  <si>
    <t xml:space="preserve">Anual </t>
  </si>
  <si>
    <t xml:space="preserve"> Porcentaje de avance en la formulación y/o ajuste de los Planes de Ordenación y Manejo de Cuencas (POMCAS)(Resolución  N°667 de 2016 MADS)</t>
  </si>
  <si>
    <t>Medir el cumplimiento de las metas establecidas en relación con la formulación o ajuste de los Planes de Ordenación y Manejo de Cuencas (POMCAS), Planes de Manejo de Acuíferos (PMA) y Planes de Manejo de Microcuencas (PMM).</t>
  </si>
  <si>
    <t>Porcentaje de avance en la formulación de
los Planes de Ordenación y Manejo de
Cuencas (POMCAS), en el tiempo t.</t>
  </si>
  <si>
    <t>Jefe  y Profesional Especializado Gr 14 de la Oficina de Planeación</t>
  </si>
  <si>
    <t>4. ANALISIS DE DATOS</t>
  </si>
  <si>
    <t>TIPO DE INDICADOR</t>
  </si>
  <si>
    <t>Eficacia</t>
  </si>
  <si>
    <t>Eficiencia</t>
  </si>
  <si>
    <t>Efectividad</t>
  </si>
  <si>
    <t>PERIODO A EVALUAR(AÑO): ENERO A JUNIO DE 2019</t>
  </si>
  <si>
    <t>PROCESO: Educación Ambiental y Participación Ciudadana</t>
  </si>
  <si>
    <t>RESPONSABLE: Subdirectora de Educación Ambiental</t>
  </si>
  <si>
    <t>AREA: Subdirección de Educación Ambiental</t>
  </si>
  <si>
    <t xml:space="preserve">OBJETIVO: Implementar las estrategias de educación ambiental definidas en el Plan de Acción Institucional acorde con la Política Nacional de Educación Ambiental y las demás disposiciones legales vigentes, que contribuyan a la transformación de cultura para el desarrollo sostenible de los recursos naturales en el departamento del Magdalena.
</t>
  </si>
  <si>
    <t>FUENTE DE INFORMACIÓN/DATOS</t>
  </si>
  <si>
    <t>X</t>
  </si>
  <si>
    <t>Eficacia en la implementación de los CIDEA</t>
  </si>
  <si>
    <t>Medir el cumplimiento de la conformación  de los CIDEA</t>
  </si>
  <si>
    <t>Número de entes territoriales asesorados en CIDEA  x 100  /Número de entes territoriales programdos en el PAI</t>
  </si>
  <si>
    <t>Semestral</t>
  </si>
  <si>
    <t>1 CIDEA anual</t>
  </si>
  <si>
    <t xml:space="preserve">0  CIDEA </t>
  </si>
  <si>
    <t>Porcentaje</t>
  </si>
  <si>
    <t>Carpeta de CIDEA del archivo de gestión de Educación Ambiental/PAI vigente.</t>
  </si>
  <si>
    <t>Subdireccion de educación ambiental</t>
  </si>
  <si>
    <t>N/A</t>
  </si>
  <si>
    <t>Eficacia del cumplimiento de apoyo técnico a los PRAE</t>
  </si>
  <si>
    <t>Medir el cumplimiento de la ejecución del PRAE/ Medir el apoyo técnico a los PRAE</t>
  </si>
  <si>
    <t>Número de PRAE apoyados por la Corporación  x 100 /  Número de PRAE programados en el PAI</t>
  </si>
  <si>
    <t>5 PRAE anual</t>
  </si>
  <si>
    <t xml:space="preserve"> &lt;  2</t>
  </si>
  <si>
    <t>Carpeta de seguimiento a PRAE  del archivo de gestión de Educación Ambiental</t>
  </si>
  <si>
    <t>Eficacia del cumplimiento de apoyo técnico a los PROCEDA</t>
  </si>
  <si>
    <t>Medir  la eficacia de apoyo técnico a los PROCEDA</t>
  </si>
  <si>
    <t>Número de PROCEDA apoyados por la Corporación x 100 / Número de PROCEDA programados en el PAI</t>
  </si>
  <si>
    <t>5 PROCEDA anual</t>
  </si>
  <si>
    <t xml:space="preserve"> &lt;  2 </t>
  </si>
  <si>
    <t>Carpeta de seguimiento a PROCEDA  del archivo de gestión de Educación Ambiental</t>
  </si>
  <si>
    <t>Eficacia en la vinculación de Promotores Ambiental</t>
  </si>
  <si>
    <t xml:space="preserve">Medir el cumplimiento en la vinculación de Promotores Ambientales </t>
  </si>
  <si>
    <t>Número de Promotores Ambientales vinculados a procesos educativos ambientales x 100 / Número de Promotores Ambientales programados en el PAI</t>
  </si>
  <si>
    <t>50 Promotores anual</t>
  </si>
  <si>
    <t xml:space="preserve"> &lt;  25 </t>
  </si>
  <si>
    <t>30 &lt; 25</t>
  </si>
  <si>
    <t>Carpeta de Promotores Ambientas capacitados  del archivo de gestión de Educación Ambiental/PAI vigente.</t>
  </si>
  <si>
    <t>Eficacia en la ejecución total de acciones en Educación Ambiental (Resolución No 667  de 2016 Minambiente)</t>
  </si>
  <si>
    <t>Medir la eficacia en la ejecución de acciones de Educación Ambiental</t>
  </si>
  <si>
    <t>a(ejecución de accion 1 relacionada con la educación ambiental, en el tiempo t-) + b (ejecución de acción 2 relacionada con la educación ambiental, en el tiempo t) + n (ejecución de acción n relacionada con la educación ambiental, en el tiempo t)</t>
  </si>
  <si>
    <t>100% anual</t>
  </si>
  <si>
    <t>Menos del 60% de acciones relacionadas con la educación ambiental</t>
  </si>
  <si>
    <t>Menos del 80% de acciones relacionadas con la educación ambiental</t>
  </si>
  <si>
    <t>PAI viegente.</t>
  </si>
  <si>
    <t>Efectividad en la ejecución presupuestal de acciones relacionadas con la educación ambiental en el año t (Resolución 667 de 2016 Minambiente)</t>
  </si>
  <si>
    <t>Medir la efecctividad en la ejecución presupuestal de acciones relacionadas con la educación ambiental</t>
  </si>
  <si>
    <t>Compromisos correspondientes a la acción i en educación ambiental en el año t / presupuesto definitivo a la acción i en educación ambiental en el año t</t>
  </si>
  <si>
    <t>Menos del 50% de presupuesto en el primer semestre</t>
  </si>
  <si>
    <t xml:space="preserve">Menos del 70% a octubre </t>
  </si>
  <si>
    <t>Presupuesto de actividades de educación ambiental  de vigencia anual</t>
  </si>
  <si>
    <t xml:space="preserve">Incumplimiento del cronograma de actividades de Educación Ambiental </t>
  </si>
  <si>
    <t xml:space="preserve">Medir el incumplimiento del cronograma de actividades de Educación Amibental </t>
  </si>
  <si>
    <t>No. De actividades de Educación Ambiental  que no se pudieron ejecutar   * 100 /  No. De actividades programadas en el cronograma de actividades de Educación Ambiental</t>
  </si>
  <si>
    <t>Trimestral</t>
  </si>
  <si>
    <t>Reducir 12%</t>
  </si>
  <si>
    <t>&gt;21%</t>
  </si>
  <si>
    <t>&gt;15%</t>
  </si>
  <si>
    <t>Cronograma mensual de acitividades de Educación Ambiental</t>
  </si>
  <si>
    <t>Los indicadores medidos corresponde a cada una de las actividades ejecutadas por la Subdirección de Educación Ambiental, medidos entre el 01 de Enero a 30 de Junio de 2019. El indicador de Eficacia en la implementación de los CIDEA, correspondiente al periodo de Enero a Junio de 2019 cumplió la meta.  El indicador de Eficacia del cumplimiento de apoyo técnico a los PRAE,  correspondiente al perido de Enero a Junio de 2019,  no se ha cumplió en su totalidad la meta, pero se aclara que se tiene este segundo semestre para cumplir en su totalidad.   El indicador para medir la Eficacia del cumplimiento de apoyo técnico a los PROCEDA, correspondiente al perido Enero a Junio de 2019, se ha avanzado quedando pendiente la formulación e implementación del faltante. El indicador para medir la Eficacia en la vinculación de Promotores Ambiental, correspondiente de Enero a Junio de 2019, según lo planteado se está por cumplir en su totalidad, el cual se tiene programado para el segundo semestre cumplir en su totalidad. El indicador para medir la Eficacia en la ejecución total de acciones en Educación Ambiental, correspondiente de Enero a Junio de 2019, no aplica para esta medición.  El indicador para medir la Efectividad en la ejecución presupuestal de acciones relacionadas con la educación ambiental, correspondiente de Enero a Junio de 2019  es del 60%, evidenciando un  gran avance en dicha ejecución presupuestal. El indicador de riesgo para medir el incumplimiento del cronograma de actividades de educación ambiental, correspondiente al período de Enero a Junio de 2019, aunque subio el porcentaje de incumplimiento se mantiene por debajo de la media en cuanto a reducción de la materialización del riesgo.</t>
  </si>
  <si>
    <t>PROCESO: GESTIÓN AMBIENTAL</t>
  </si>
  <si>
    <t>RESPONSABLE:  SUBDIRECTOR DE GESTIÓN AMBIENTAL</t>
  </si>
  <si>
    <t>AREA: SUBDIRECCIÓN DE GESTIÓN AMBIENTAL</t>
  </si>
  <si>
    <t xml:space="preserve">OBJETIVO: Contribuir a la sostenibilidad del Medio Ambiente y sus Recursos Naturales Renovables administrando adecuadamente el uso y aprovechamiento de los mismos, mediante la evaluación, control y seguimiento ambiental en pro del cumplimiento de las funciones misionales de CORPAMAG.  </t>
  </si>
  <si>
    <t>x</t>
  </si>
  <si>
    <r>
      <t xml:space="preserve">Tiempo promedio de trámite </t>
    </r>
    <r>
      <rPr>
        <b/>
        <sz val="12"/>
        <rFont val="Arial"/>
        <family val="2"/>
      </rPr>
      <t>vertimiento</t>
    </r>
    <r>
      <rPr>
        <sz val="12"/>
        <rFont val="Arial"/>
        <family val="2"/>
      </rPr>
      <t xml:space="preserve">
para la resolución de
autorizaciones ambientales
otorgadas por la corporación</t>
    </r>
  </si>
  <si>
    <t>Conocer los tiempos de gestión y entrega de las resoluciones de autorizaciones de los tramites ambientales a los usuarios</t>
  </si>
  <si>
    <t xml:space="preserve">Sumatoria de los tiempos de duración
de cada trámite i en la categoría vertimiento /
Número de trámites atendidos de
cada una de las categorías
analizadas </t>
  </si>
  <si>
    <t>Cuatrimestral</t>
  </si>
  <si>
    <t>60 días hábiles</t>
  </si>
  <si>
    <t>&gt;60 días hábiles</t>
  </si>
  <si>
    <t>#</t>
  </si>
  <si>
    <t>Software de expedientes</t>
  </si>
  <si>
    <t>Profesional Universitario Gr 9 de la Subdirección de Gestión Ambiental</t>
  </si>
  <si>
    <r>
      <t xml:space="preserve">Tiempo promedio de trámite </t>
    </r>
    <r>
      <rPr>
        <b/>
        <sz val="12"/>
        <rFont val="Arial"/>
        <family val="2"/>
      </rPr>
      <t>Licencias Ambientales</t>
    </r>
    <r>
      <rPr>
        <sz val="12"/>
        <rFont val="Arial"/>
        <family val="2"/>
      </rPr>
      <t xml:space="preserve">
para la resolución de
autorizaciones ambientales
otorgadas por la corporación</t>
    </r>
  </si>
  <si>
    <t xml:space="preserve">Sumatoria de los tiempos de duración
de cada trámite i en la categoría x /
Número de trámites atendidos de
cada una de las categorías
analizadas </t>
  </si>
  <si>
    <r>
      <t xml:space="preserve">Tiempo promedio de trámite </t>
    </r>
    <r>
      <rPr>
        <b/>
        <sz val="12"/>
        <rFont val="Arial"/>
        <family val="2"/>
      </rPr>
      <t>Concesión de Aguas Superficiales</t>
    </r>
    <r>
      <rPr>
        <sz val="12"/>
        <rFont val="Arial"/>
        <family val="2"/>
      </rPr>
      <t xml:space="preserve">
para la resolución de
autorizaciones ambientales
otorgadas por la corporación</t>
    </r>
  </si>
  <si>
    <r>
      <t xml:space="preserve">Tiempo promedio de trámite  </t>
    </r>
    <r>
      <rPr>
        <b/>
        <sz val="12"/>
        <rFont val="Arial"/>
        <family val="2"/>
      </rPr>
      <t>Concesión de Aguas Subterráneas</t>
    </r>
    <r>
      <rPr>
        <sz val="12"/>
        <rFont val="Arial"/>
        <family val="2"/>
      </rPr>
      <t xml:space="preserve">
para la resolución de
autorizaciones ambientales
otorgadas por la corporación</t>
    </r>
  </si>
  <si>
    <r>
      <t xml:space="preserve">Tiempo promedio de trámite </t>
    </r>
    <r>
      <rPr>
        <b/>
        <sz val="12"/>
        <rFont val="Arial"/>
        <family val="2"/>
      </rPr>
      <t>Aprovechamiento Forestal</t>
    </r>
    <r>
      <rPr>
        <sz val="12"/>
        <rFont val="Arial"/>
        <family val="2"/>
      </rPr>
      <t xml:space="preserve">
para la resolución de
autorizaciones ambientales
otorgadas por la corporación</t>
    </r>
  </si>
  <si>
    <r>
      <t xml:space="preserve">Tiempo promedio de trámite </t>
    </r>
    <r>
      <rPr>
        <b/>
        <sz val="12"/>
        <rFont val="Arial"/>
        <family val="2"/>
      </rPr>
      <t>Permiso de Emisiones Atmosféricas</t>
    </r>
    <r>
      <rPr>
        <sz val="12"/>
        <rFont val="Arial"/>
        <family val="2"/>
      </rPr>
      <t xml:space="preserve">
para la resolución de
autorizaciones ambientales
otorgadas por la corporación</t>
    </r>
  </si>
  <si>
    <r>
      <t xml:space="preserve">Tiempo promedio de trámite  </t>
    </r>
    <r>
      <rPr>
        <b/>
        <sz val="12"/>
        <rFont val="Arial"/>
        <family val="2"/>
      </rPr>
      <t>Permiso de Prospeción y Exploración de Aguas Subterráneas</t>
    </r>
    <r>
      <rPr>
        <sz val="12"/>
        <rFont val="Arial"/>
        <family val="2"/>
      </rPr>
      <t xml:space="preserve">
para la resolución de
autorizaciones ambientales
otorgadas por la corporación</t>
    </r>
  </si>
  <si>
    <r>
      <t xml:space="preserve">Tiempo promedio de trámite </t>
    </r>
    <r>
      <rPr>
        <b/>
        <sz val="12"/>
        <rFont val="Arial"/>
        <family val="2"/>
      </rPr>
      <t>Permiso de Investigación Ciéntifica</t>
    </r>
    <r>
      <rPr>
        <sz val="12"/>
        <rFont val="Arial"/>
        <family val="2"/>
      </rPr>
      <t xml:space="preserve">
para la resolución de
autorizaciones ambientales
otorgadas por la corporación</t>
    </r>
  </si>
  <si>
    <r>
      <t xml:space="preserve">Tiempo promedio de trámite </t>
    </r>
    <r>
      <rPr>
        <b/>
        <sz val="12"/>
        <rFont val="Arial"/>
        <family val="2"/>
      </rPr>
      <t>Permiso de Ocupación de Cauce</t>
    </r>
    <r>
      <rPr>
        <sz val="12"/>
        <rFont val="Arial"/>
        <family val="2"/>
      </rPr>
      <t xml:space="preserve">
para la resolución de
autorizaciones ambientales
otorgadas por la corporación</t>
    </r>
  </si>
  <si>
    <t>Porcentaje de autorizaciones ambientales con seguimiento en el tiempo t</t>
  </si>
  <si>
    <t>Medir la capacidad operativa de los seguimientos para las autorización de tramites ambientales</t>
  </si>
  <si>
    <t>Ponderación correspondiente a cada
autorización ambiental i por la Sumatoria de los porcentajes de la autorización ambiental i con seguimiento, en el tiempo t por 100</t>
  </si>
  <si>
    <t>Avance de acuerdo a la vigencia del POAI</t>
  </si>
  <si>
    <t>&lt;50%</t>
  </si>
  <si>
    <t>&gt;51%</t>
  </si>
  <si>
    <t>Subdirector de Gestión Ambiental</t>
  </si>
  <si>
    <t xml:space="preserve">Porcentaje de Planes de Saneamiento y Manejo de Vertimientos (PSMV) con seguimiento
</t>
  </si>
  <si>
    <t>Medir los seguimientos realizados a los PSMV</t>
  </si>
  <si>
    <t xml:space="preserve">Sumatoria de Planes de Saneamiento y Manejo de Vertimientos con seguimiento, en el tiempo t por 100 / Meta de Planes de Saneamiento y Manejo de Vertimientos con
seguimiento, en el tiempo t. </t>
  </si>
  <si>
    <t>Porcentaje de Programas de
Uso Eficiente y Ahorro del Agua (PUEAA) con seguimiento</t>
  </si>
  <si>
    <t>Medir los seguimientos realizados a los Uso Eficiente y Ahorro del Agua (PUEAA)</t>
  </si>
  <si>
    <t xml:space="preserve">Sumatoria de Programas de Uso Eficiente y Ahorro del Agua con seguimiento, en el tiempo t por 100 /
Meta de Programas de Uso Eficiente y Ahorro del Agua con seguimiento, en el tiempo t. </t>
  </si>
  <si>
    <t xml:space="preserve">Porcentaje de Planes de Gestión Integral de Residuos Sólidos (PGIRS) con seguimiento
</t>
  </si>
  <si>
    <t>Medir los seguimientos realizados a los Planes de Gestión Integral de Residuos Sólidos (PGIRS)</t>
  </si>
  <si>
    <t xml:space="preserve">Sumatoria de Planes de Gestión Integral de Residuos Sólidos con
seguimiento a las metas de aprovechamiento, en el tiempo t por 100 / Meta de Planes de Gestión Integral de Residuos Sólidos con seguimiento a las metas de aprovechamiento, en el tiempo t. </t>
  </si>
  <si>
    <t>Porcentaje de Procesos Sancionatorios Resueltos, en el tiempo t</t>
  </si>
  <si>
    <t>Medir la eficacia de resolución de los procesos sancionatorios</t>
  </si>
  <si>
    <t>(Sumatoria de los número de actos administrativos de determinación de la responsabilidad expedidos en el
tiempo t + Número de actos administrativos de cesación de procedimiento expedidos en el tiempo t ) x 100 / Total de actos administrativos de iniciación de procedimiento expedidos (*)</t>
  </si>
  <si>
    <t>Nivel de satisfacción de los beneficiarios ambientales en la atención de los trámites respectivos</t>
  </si>
  <si>
    <t xml:space="preserve">Medir el grado de satisfacción de los usuarios ambientales </t>
  </si>
  <si>
    <t>Nº de Encuestas satisfactorias / Total de encuestas realizadas *100</t>
  </si>
  <si>
    <t>Cada cuatro meses</t>
  </si>
  <si>
    <t>&lt;70%</t>
  </si>
  <si>
    <t>&gt;71%</t>
  </si>
  <si>
    <t>Encuesta de satisfacción de trámites ambientales</t>
  </si>
  <si>
    <t>ANALISIS DE DATOS</t>
  </si>
  <si>
    <r>
      <t xml:space="preserve">PERIODO A EVALUAR(AÑO): </t>
    </r>
    <r>
      <rPr>
        <sz val="10"/>
        <rFont val="Arial"/>
        <family val="2"/>
      </rPr>
      <t>2019</t>
    </r>
  </si>
  <si>
    <r>
      <t xml:space="preserve">PROCESO:  </t>
    </r>
    <r>
      <rPr>
        <sz val="10"/>
        <rFont val="Arial"/>
        <family val="2"/>
      </rPr>
      <t>Sostenibilidad ambiental y prevencion del riesgo</t>
    </r>
  </si>
  <si>
    <t xml:space="preserve">RESPONSABLE: </t>
  </si>
  <si>
    <r>
      <t xml:space="preserve">AREA: </t>
    </r>
    <r>
      <rPr>
        <sz val="10"/>
        <rFont val="Arial"/>
        <family val="2"/>
      </rPr>
      <t>Subdirección Técnica</t>
    </r>
  </si>
  <si>
    <r>
      <t xml:space="preserve">OBJETIVO: </t>
    </r>
    <r>
      <rPr>
        <sz val="10"/>
        <rFont val="Arial"/>
        <family val="2"/>
      </rPr>
      <t>Estructurar y supervisar proyectos de desarrollo sostenible y obras de infraestructura cuya realización sea necesaria para la defensa, protección y la descontaminación del medio ambiente y los recursos naturales renovables, de manera eficiente, propendiendo por el control  permanente de los riesgos asociados.</t>
    </r>
  </si>
  <si>
    <t xml:space="preserve">Efectividad de obras de ingeniería 1 -Recuperacion, conservacion y mantenimiento mediante dragado de 3.543.333 m3 de los caños Clarin Nuevo, Torno, Almendros, Alimentador, Aguas Negras y Renegado.  </t>
  </si>
  <si>
    <t>Medir la conformidad de las obras con respecto a las expectativas de efectividad de las mismas</t>
  </si>
  <si>
    <t># Personas encuestadas que Considera que la obra desarrollada contribuye a la solución del problema presentado / # total de personas encuestadas * 100</t>
  </si>
  <si>
    <t xml:space="preserve">Se aplica encuesta única dentro
de un lapso de 6 meses una
vez finalizada la obra.  </t>
  </si>
  <si>
    <t xml:space="preserve">&lt; 59% </t>
  </si>
  <si>
    <t xml:space="preserve">79%  -  60% </t>
  </si>
  <si>
    <t>porcentaje</t>
  </si>
  <si>
    <t>Encuestas de finalización de proyectos</t>
  </si>
  <si>
    <t>Subdirección Técnica</t>
  </si>
  <si>
    <t>N.A.</t>
  </si>
  <si>
    <t>Efectividad de obras de ingeniería - 2.  Obras de recuperación, conservacion y mantenimiento de caños principales y secundarios del complejo deltaico estuarino Cienaga Grande de Santa Marta</t>
  </si>
  <si>
    <t>Efectividad de obras de ingeniería - 3 Mantenimiento de cuerpos de agua que alimentan la Ciénaga Grande de Santa Marta</t>
  </si>
  <si>
    <t># Personas encuestadas que Considera que la obra desarrollada contribuye a la solución del problema presentado / # total de personas encuestadas * 101</t>
  </si>
  <si>
    <t>Efectividad de obras de ingeniería  - 4.Restauración ambiental de los Caños EL Burro y EL Salado como aporte a la recuperación del ecosistema de la CGSM - Departamento del Magdalena</t>
  </si>
  <si>
    <t>Efectividad de obras de ingeniería  - 5.Diseño y construcción de obras de mitigación y control de inundaciones en zonas de influencia de los distritos de riego de Usoaracata y Asotucurinca en el departamento del Magdalena, a través del mantenimiento de drenajes naturales.</t>
  </si>
  <si>
    <t># Personas encuestadas que Considera que la obra desarrollada contribuye a la solución del problema presentado / # total de personas encuestadas * 102</t>
  </si>
  <si>
    <t xml:space="preserve">Efectividad de obras de ingeniería  - 6 .Estudios , diseños y obrtas de mejoramiento y/o mantenimiento de drenajes naturales y mitigación ambiental en los distritos de adecuación de tierras de Aracataca y tucurinca, en el departamento del magdalena, jurisdicción de los municipios de Zona Bananera y El Retén </t>
  </si>
  <si>
    <t xml:space="preserve">Eficacia de la Ejecución por Avance 1 - Recuperacion, conservacion y mantenimiento mediante dragado de 3.543.333 m3 de los caños Clarin Nuevo, Torno, Almendros, Alimentador, Aguas Negras y Renegado.  </t>
  </si>
  <si>
    <t xml:space="preserve">medir la eficacia de ejecutar las actividades programadas de acuerdo al cronograma establecido </t>
  </si>
  <si>
    <t>% Avance alcanzado/% Avance Programado</t>
  </si>
  <si>
    <t>mensual</t>
  </si>
  <si>
    <t xml:space="preserve">84%  -  60% </t>
  </si>
  <si>
    <t>Informes de supervision de cada contrato, supervisor, cronogramas.</t>
  </si>
  <si>
    <t>Eficacia de la Ejecución por Avance - 2.  Obras de recuperación, conservacion y mantenimiento de caños principales y secundarios del complejo deltaico estuarino Cienaga Grande de Santa Marta</t>
  </si>
  <si>
    <t>BAJÓ</t>
  </si>
  <si>
    <t>SUBIÓ</t>
  </si>
  <si>
    <t>Eficacia de la Ejecución por Avance - 3 Mantenimiento de cuerpos de agua que alimentan la Ciénaga Grande de Santa Marta</t>
  </si>
  <si>
    <t>Eficacia de la Ejecución por Avance  - 4. .Restauración ambiental de los Caños EL Burro y EL Salado como aporte a la recuperación del ecosistema de la CGSM - Departamento del Magdalena</t>
  </si>
  <si>
    <t>Eficacia de la Ejecución por Avance  - 5.Diseño y construcción de obras de mitigación y control de inundaciones en zonas de influencia de los distritos de riego de Usoaracata y Asotucurinca en el departamento del Magdalena, a través del mantenimiento de drenajes naturales..</t>
  </si>
  <si>
    <t>SUBIO</t>
  </si>
  <si>
    <t xml:space="preserve">Eficacia de la Ejecución por Avance  - 6.Estudios , diseños y obrtas de mejoramiento y/o mantenimiento de drenajes naturales y mitigación ambiental en los distritos de adecuación de tierras de Aracataca y tucurinca, en el departamento del magdalena, jurisdicción de los municipios de Zona Bananera y El Retén </t>
  </si>
  <si>
    <t>ESTABLE</t>
  </si>
  <si>
    <t>1. Recuperacion, conservacion y mantenimiento mediante dragado de 3.543.333 m3 de los caños Clarin Nuevo, Torno, Almendros, Alimentador, Aguas Negras y Renegado.  (Cienaga Grande 1  - Acta de inicio 24 de agosto de 2006)</t>
  </si>
  <si>
    <t>2. Obras de recuperación, conservacion y mantenimiento de caños principales y secundarios del complejo deltaico estuarino Cienaga Grande de Santa Marta (Cienaga Grande 2 - Acta de inicio 19 de enero de 2015)</t>
  </si>
  <si>
    <t>3. Mantenimiento de cuerpos de agua que alimentan la Ciénaga Grande de Santa Marta (acta de inicio 8 de febrero de 2019)</t>
  </si>
  <si>
    <t>4. Restauración ambiental de los Caños EL Burro y EL Salado como aporte a la recuperación del ecosistema de la CGSM - Departamento del Magdalena (acta de inicio 7 de febrero de 2018)</t>
  </si>
  <si>
    <r>
      <t>5. Diseño y construcción de obras de mitigación y control de inundaciones en zonas de influencia de los distritos de riego de Usoaracata y Asotucurinca en el departamento del Magdalena, a través del mantenimiento de drenajes naturales</t>
    </r>
    <r>
      <rPr>
        <sz val="11"/>
        <rFont val="Calibri"/>
        <family val="2"/>
      </rPr>
      <t>.(Acta de Inicio 26 de enero de 2018)</t>
    </r>
  </si>
  <si>
    <t>6. Estudios , diseños y obras de mejoramiento y/o mantenimiento de drenajes naturales y mitigación ambiental en los distritos de adecuación de tierras de Aracataca y tucurinca, en el departamento del magdalena, jurisdicción de los municipios de Zona Bananera y El Retén  (acta de inicipio 19 de junio de 2018)</t>
  </si>
  <si>
    <t>Nota: los porcentajes que se estan midiendo son los acumulados</t>
  </si>
  <si>
    <t xml:space="preserve">El resultado obtenido en los dos indicadores para los proyectos anteriormente mencionados solo cumple a cabalidad uno de ellos la meta establecida el analisis correspondiente para cada uno de los resultados es el siguiente:  </t>
  </si>
  <si>
    <r>
      <t xml:space="preserve">ENERO: N.A. </t>
    </r>
    <r>
      <rPr>
        <sz val="11"/>
        <color indexed="8"/>
        <rFont val="Calibri"/>
        <family val="2"/>
      </rPr>
      <t xml:space="preserve">no se han iniciado actividades de la vigencia teniendo en cuenta que se estan realizando estudios necesarios (batimatrias, topografia, etc) para definir actividades tenien en cuenta presupuesto disponible. </t>
    </r>
  </si>
  <si>
    <r>
      <t xml:space="preserve">FEBRERO: N.A. </t>
    </r>
    <r>
      <rPr>
        <sz val="11"/>
        <color indexed="8"/>
        <rFont val="Calibri"/>
        <family val="2"/>
      </rPr>
      <t xml:space="preserve">persisten las condiciones enunciadas anteriormente. </t>
    </r>
  </si>
  <si>
    <r>
      <t xml:space="preserve">MARZO: N.A. </t>
    </r>
    <r>
      <rPr>
        <sz val="11"/>
        <color indexed="8"/>
        <rFont val="Calibri"/>
        <family val="2"/>
      </rPr>
      <t xml:space="preserve">persisten las condiciones enunciadas anteriormente. </t>
    </r>
  </si>
  <si>
    <r>
      <t xml:space="preserve">ABRIL: </t>
    </r>
    <r>
      <rPr>
        <sz val="11"/>
        <color indexed="8"/>
        <rFont val="Calibri"/>
        <family val="2"/>
      </rPr>
      <t xml:space="preserve">Se registra en el este mes el periodo comprendido entre el 24 de marzo y el 11 de mayo de 2019, corte del informe presentado por contratista un cumplimiento del 100% teniendo en cuenta que se tenia programado para este periodo el 32,24% de ejecución de actividades en lo que respecta a la presente vigencia y efectivamengte se cumplio con el porcentaje programado. </t>
    </r>
  </si>
  <si>
    <r>
      <t xml:space="preserve">ENERO: </t>
    </r>
    <r>
      <rPr>
        <sz val="11"/>
        <color indexed="8"/>
        <rFont val="Calibri"/>
        <family val="2"/>
      </rPr>
      <t xml:space="preserve">N.A. no se han iniciado actividades de la vigencia teniendo en cuenta que se estan realizando estudios necesarios (batimatrias, topografia, etc) para definir actividades tenien en cuenta presupuesto disponible. </t>
    </r>
  </si>
  <si>
    <r>
      <t xml:space="preserve">FEBRERO:  </t>
    </r>
    <r>
      <rPr>
        <sz val="11"/>
        <color indexed="8"/>
        <rFont val="Calibri"/>
        <family val="2"/>
      </rPr>
      <t>N.A.</t>
    </r>
  </si>
  <si>
    <r>
      <t xml:space="preserve">MARZO: </t>
    </r>
    <r>
      <rPr>
        <sz val="11"/>
        <color indexed="8"/>
        <rFont val="Calibri"/>
        <family val="2"/>
      </rPr>
      <t>N.A.</t>
    </r>
  </si>
  <si>
    <r>
      <t xml:space="preserve">ABRIL: </t>
    </r>
    <r>
      <rPr>
        <sz val="11"/>
        <color indexed="8"/>
        <rFont val="Calibri"/>
        <family val="2"/>
      </rPr>
      <t>Para este mes no se presento ninguna suspensión, en cuanto al avance de obras para este mes se tiene un cumplimiento del 76% teniendo en cuenta que se tenia proyectado la ejecución del 41,15% y se ejecutó el 31,38%</t>
    </r>
  </si>
  <si>
    <r>
      <t xml:space="preserve">MAYO: </t>
    </r>
    <r>
      <rPr>
        <sz val="11"/>
        <color indexed="8"/>
        <rFont val="Calibri"/>
        <family val="2"/>
      </rPr>
      <t>Para este mes no se presento ninguna suspensión, en cuanto al avance de obras para este mes se tiene un cumplimiento del 67% teniendo en cuenta que se tenia proyectado la ejecución del 70,16% y se ejecutó el 46,67%</t>
    </r>
  </si>
  <si>
    <r>
      <t xml:space="preserve">JUNIO: </t>
    </r>
    <r>
      <rPr>
        <sz val="11"/>
        <color indexed="8"/>
        <rFont val="Calibri"/>
        <family val="2"/>
      </rPr>
      <t>Para este mes no se presento ninguna suspensión, en cuanto al avance de obras para este mes se tiene un cumplimiento del 79% teniendo en cuenta que se tenia proyectado la ejecución del 89,5% y se ejecutó el 70,97%</t>
    </r>
  </si>
  <si>
    <r>
      <t xml:space="preserve">FEBRERO:  </t>
    </r>
    <r>
      <rPr>
        <sz val="11"/>
        <color indexed="8"/>
        <rFont val="Calibri"/>
        <family val="2"/>
      </rPr>
      <t>N.A. no se han iniciado actividades de la vigencia. Se aclara que las actividades tienen plazo final el 31 de diciembre de este año.</t>
    </r>
  </si>
  <si>
    <r>
      <t xml:space="preserve">MARZO: </t>
    </r>
    <r>
      <rPr>
        <sz val="11"/>
        <color indexed="8"/>
        <rFont val="Calibri"/>
        <family val="2"/>
      </rPr>
      <t>N.A. no se han iniciado actividades de la vigencia. Se aclara que las actividades tienen plazo final el 31 de diciembre de este año.</t>
    </r>
  </si>
  <si>
    <r>
      <t xml:space="preserve">ABRIL: </t>
    </r>
    <r>
      <rPr>
        <sz val="11"/>
        <color indexed="8"/>
        <rFont val="Calibri"/>
        <family val="2"/>
      </rPr>
      <t>N.A. no se han iniciado actividades de la vigencia. Se aclara que las actividades tienen plazo final el 31 de diciembre de este año.</t>
    </r>
  </si>
  <si>
    <r>
      <t xml:space="preserve">MAYO: </t>
    </r>
    <r>
      <rPr>
        <sz val="11"/>
        <color indexed="8"/>
        <rFont val="Calibri"/>
        <family val="2"/>
      </rPr>
      <t>N.A. no se han iniciado actividades de la vigencia. Se aclara que las actividades tienen plazo final el 31 de diciembre de este año.</t>
    </r>
  </si>
  <si>
    <r>
      <t>JUNIO:</t>
    </r>
    <r>
      <rPr>
        <sz val="11"/>
        <color indexed="8"/>
        <rFont val="Calibri"/>
        <family val="2"/>
      </rPr>
      <t xml:space="preserve"> N.A. no se han iniciado actividades de la vigencia. Se aclara que las actividades tienen plazo final el 31 de diciembre de este año.</t>
    </r>
  </si>
  <si>
    <r>
      <t xml:space="preserve">JULIO: </t>
    </r>
    <r>
      <rPr>
        <sz val="11"/>
        <color indexed="8"/>
        <rFont val="Calibri"/>
        <family val="2"/>
      </rPr>
      <t>N.A. no se han iniciado actividades de la vigencia. Se aclara que las actividades tienen plazo final el 31 de diciembre de este año.</t>
    </r>
  </si>
  <si>
    <r>
      <t>ENERO:</t>
    </r>
    <r>
      <rPr>
        <sz val="10"/>
        <color indexed="8"/>
        <rFont val="Calibri"/>
        <family val="2"/>
      </rPr>
      <t xml:space="preserve"> Teniendo en cuenta en los caños Burro y Salado se habia presentado una perdida en la vegetacion la actividad pesquera se encontraba disminuida, el 99% de los encuestados afirmaron que las obras realizadas mitigaron las condiciones adversas que se estaban presentado, el 1% de los encuestados consideró que los trabajos no contibuyeron a la solución del problema.  Para este mes no se presento ninguna suspensión, en cuanto al avance de obras para este mes no se realizó medición ytenien en cuenta que no se realizó entrega por parte del contratista informe de avance.</t>
    </r>
  </si>
  <si>
    <r>
      <t xml:space="preserve">FEBRERO: </t>
    </r>
    <r>
      <rPr>
        <sz val="11"/>
        <color indexed="8"/>
        <rFont val="Calibri"/>
        <family val="2"/>
      </rPr>
      <t xml:space="preserve"> Para este mes no se presento ninguna suspensión. Se viene cumpliendo con la meta fisica  en un 100% , Ya que se tenia programado la ejecución de un 98,47% y se logro ejecutar el 99,55%</t>
    </r>
  </si>
  <si>
    <r>
      <t>MARZO:</t>
    </r>
    <r>
      <rPr>
        <sz val="11"/>
        <color indexed="8"/>
        <rFont val="Calibri"/>
        <family val="2"/>
      </rPr>
      <t xml:space="preserve"> Para este mes no se presento ninguna suspensión, en cuanto al avance de obras para este mes no se realizó medición y teniendo en cuenta que no se realizó entrega por parte del contratista informe de avance.</t>
    </r>
  </si>
  <si>
    <r>
      <t xml:space="preserve">ABRIL: </t>
    </r>
    <r>
      <rPr>
        <sz val="11"/>
        <color indexed="8"/>
        <rFont val="Calibri"/>
        <family val="2"/>
      </rPr>
      <t xml:space="preserve"> Para este mes no se presento ninguna suspensión, en cuanto al avance de obras para este mes no se realizó medición y teniendo en cuenta que no se realizó entrega por parte del contratista informe de avance.</t>
    </r>
  </si>
  <si>
    <r>
      <t xml:space="preserve">MAYO:  </t>
    </r>
    <r>
      <rPr>
        <sz val="11"/>
        <color indexed="8"/>
        <rFont val="Calibri"/>
        <family val="2"/>
      </rPr>
      <t xml:space="preserve">Para este mes no se presento ninguna suspensión. Se viene cumpliendo con la meta fisica  en un 100% , Ya que se tenia programado la ejecución de un 100% y se logro ejecutar el 99,81%. El 15 de mayo finalizó el presente proyecto. </t>
    </r>
  </si>
  <si>
    <t xml:space="preserve">5. Diseño y construcción de obras de mitigación y control de inundaciones en zonas de influencia de los distritos de riego de Usoaracata y Asotucurinca en el departamento del Magdalena, a través del mantenimiento de drenajes naturales. </t>
  </si>
  <si>
    <r>
      <t xml:space="preserve">FEBRERO:  </t>
    </r>
    <r>
      <rPr>
        <sz val="11"/>
        <color indexed="8"/>
        <rFont val="Calibri"/>
        <family val="2"/>
      </rPr>
      <t xml:space="preserve"> Para este mes no se presento ninguna suspensión. Se tiene el cumplimiento de la meta en un 80%, teniendo en cuenta que se tenia programado la ejecución de un 64,04% y se logro ejecutar el 80,41%. Si bien en este mes no se cumple con la meta establecida, persiste el retraso por lo explicado anteriormente ( mes de enero) lo que retrasó el cronograma hasta a finales de enero el propiertario del predio autoria el ingreso a su predio teniendo en cuenta que este se encontraba por fuera del país. </t>
    </r>
  </si>
  <si>
    <r>
      <t xml:space="preserve">MARZO:  </t>
    </r>
    <r>
      <rPr>
        <sz val="11"/>
        <color indexed="8"/>
        <rFont val="Calibri"/>
        <family val="2"/>
      </rPr>
      <t>Para este mes no se presento ninguna suspensión. Se tiene el cumplimiento de la meta en un 86%, teniendo en cuenta que se tenia programado la ejecución de un 80,41% y se logro ejecutar el 68,80%.</t>
    </r>
  </si>
  <si>
    <r>
      <t xml:space="preserve">ABRIL:  </t>
    </r>
    <r>
      <rPr>
        <sz val="11"/>
        <color indexed="8"/>
        <rFont val="Calibri"/>
        <family val="2"/>
      </rPr>
      <t>Para este mes no se presento ninguna suspensión. Se tiene el cumplimiento de la meta en un 97%, teniendo en cuenta que se tenia programado la ejecución de un 85,90% y se logro ejecutar el 88,24%.</t>
    </r>
  </si>
  <si>
    <r>
      <t xml:space="preserve">ENERO: </t>
    </r>
    <r>
      <rPr>
        <sz val="11"/>
        <color indexed="8"/>
        <rFont val="Calibri"/>
        <family val="2"/>
      </rPr>
      <t>Para este mes no se presento ninguna suspensión. Se viene cumpliendo con la meta fisica  en un 100% , Ya que se tenia programado la ejecución de un 88% y se logro ejecutar el 90%. Para el indicador de este mes se tomó el informe No. 11</t>
    </r>
  </si>
  <si>
    <r>
      <t xml:space="preserve">FEBRERO: </t>
    </r>
    <r>
      <rPr>
        <sz val="11"/>
        <color indexed="8"/>
        <rFont val="Calibri"/>
        <family val="2"/>
      </rPr>
      <t>Para este mes no se presento ninguna suspensión. Se viene cumpliendo con la meta fisica  en un 100% , Ya que se tenia programado la ejecución de un 100% y se logro ejecutar el 100%. Para el indicador de este mes se tomó el informe No. 12. la obra finalizó el 19 de febrero del año en curso.</t>
    </r>
  </si>
  <si>
    <t>PERIODO A EVALUAR(AÑO):2019</t>
  </si>
  <si>
    <t>PROCESO: Analisis Ambiental</t>
  </si>
  <si>
    <t>RESPONSABLE: Jorge Hani Cusse</t>
  </si>
  <si>
    <t>AREA:Laboratorio Ambiental</t>
  </si>
  <si>
    <t xml:space="preserve">OBJETIVO:  Determinar la concentración de material particulado en las muestras de aire ambiente para evaluar la calidad del aire en la zona de cobertura del Sistema Vigilancia de la Calidad del Aire de la Corporación. </t>
  </si>
  <si>
    <t>Eficacia del cumplimiento del plan de calibracion</t>
  </si>
  <si>
    <t>Medir el cumplimiento del plan de calibración, con el fin de evaluar e implementar las acciones necesarias.</t>
  </si>
  <si>
    <t>(Número de calibraciones realizadas a equipos de medición / Número calibraciones programadas a equipos de medición) x 100</t>
  </si>
  <si>
    <t>Mensual</t>
  </si>
  <si>
    <t xml:space="preserve"> 0% - 90%     AC</t>
  </si>
  <si>
    <t>91% - 99%    AP</t>
  </si>
  <si>
    <t xml:space="preserve"> Cronograma anual de calibración, registros de calibración </t>
  </si>
  <si>
    <t>Jefe de Laboratorio Ambiental</t>
  </si>
  <si>
    <t xml:space="preserve">Mantiene condición satisfactoria </t>
  </si>
  <si>
    <t>Eficacia del cumplimiento del plan de mantenimiento preventivo</t>
  </si>
  <si>
    <t>Medir el cumplimiento del plan de mantenimiento, con el fin de evaluar e implementar las acciones necesarias.</t>
  </si>
  <si>
    <t>(Número de mantenimientos preventivos realizados a equipos de medición  / Número de mantenimientos programados a equipos de medición) x 100</t>
  </si>
  <si>
    <t>0% - 90%     AC</t>
  </si>
  <si>
    <t>Cronograma anual de mantenimiento, registros de mantenimiento preventivo</t>
  </si>
  <si>
    <t>Cumplimiento toma de muestras</t>
  </si>
  <si>
    <t>Medir el cumplimiento de la toma de muestras, con el fin de evaluar e implementar las acciones necesarias.</t>
  </si>
  <si>
    <t>(Número de muestras válidas / Número total de muestras programadas) x 100</t>
  </si>
  <si>
    <t>≥75%</t>
  </si>
  <si>
    <t>0% - 74%     AC</t>
  </si>
  <si>
    <t>Cronograma anual de muestreo, registro control manipulación de muestras.</t>
  </si>
  <si>
    <r>
      <rPr>
        <b/>
        <sz val="10"/>
        <color theme="1"/>
        <rFont val="Arial"/>
        <family val="2"/>
      </rPr>
      <t>Junio:</t>
    </r>
    <r>
      <rPr>
        <sz val="10"/>
        <color theme="1"/>
        <rFont val="Arial"/>
        <family val="2"/>
      </rPr>
      <t xml:space="preserve">  La toma de muestras mantiene el indicador dentro del rango esperado (86,25%), el cual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su avance a Junio de 2019 es del 38%. Para el mes de febrero se reportó descenso en el porcentaje de avance de la acreditación de PM10 respecto al reporte del mes de enero de 2019, el cual paso de un 90% a 22%, comportamiento que se atribuye a que el IDEAM a través de un comunicado oficial se pronunció respecto a la vigencia de la norma NTC ISO/IEC 17025:2005, la cual estará vigente hasta el 7 de diciembre de 2020; a partir de entonces las visitas de evaluación con objeto de acreditación (inicial, renovación, extensión, seguimiento) de laboratorios ante el IDEAM se tramitarán con base en la versión 2017 de la Norma NTC-ISO/IEC 17025. Lo anterior, requiere que los procedimientos, instructivos y formatos deben ser  actualizados con base en los requisitos de la Norma NTC-ISO/IEC 17025:2017. Adicionalmente, con base en los requisitos 8.1.1, 8.1.2 y 8.1.3 de la NTC-ISO/IEC 17025:2017, el laboratorio tiene dos opciones para demostrar el cumplimiento de los requisitos 8.2 al 8.9 de la misma norma.  Opción A: establecer, documentar, implementar y mantener un sistema que sea capaz de apoyar y demostrar el logro coherente de los requisito 4, 5, 6 y 7 de la NTC-ISO/IEC 17025:2017 y asegurar la calidad de los resultados del laboratorio. Opción B: dado que el laboratorio ambiental pertenece a la entidad mayor (CORPAMAG), es necesario que los demás procesos con los cuales el laboratorio Ambiental interactúa, establezcan y mantengan un sistema de gestión de acuerdo con los requisitos de la NTC-ISO 9001:2015 y que sea capaz de apoyar y demostrar cumplimiento coherente con los requisitos de los capítulos 4, 5, 6 y 7 de la NTC-ISO/IEC 17025:2017. Durante el mes de junio se avanzo en un 3% con respecto a lo reportado en mayo, dicho aumento se relaciona con la elaboración de procedimientos e instrucciones de ciertos requisitos relativos al sistema de gestión (8.6, 8.7, 8.8 y 8.9).  Durante el mes de Junio se realizó el mantenimiento preventivo al 100% de las estaciones programadas (Alto volumen: Cordobita; Bajo volumen: Playita, Jolonura y Cordobita). En cuanto la calibración, solo se realizó al 25% de las estaciones programadas, correspondiente a una estación de cuatro (Cordobita). No se realizó la calibración de las estaciones de Playita, Jolonura y Cordobita debido que el TetraCal no está operativo.</t>
    </r>
  </si>
  <si>
    <r>
      <t xml:space="preserve">PROCESO: </t>
    </r>
    <r>
      <rPr>
        <sz val="10"/>
        <rFont val="Arial"/>
        <family val="2"/>
      </rPr>
      <t>GESTION ADMINISTRATIVA</t>
    </r>
  </si>
  <si>
    <r>
      <t xml:space="preserve">AREA: </t>
    </r>
    <r>
      <rPr>
        <sz val="10"/>
        <rFont val="Arial"/>
        <family val="2"/>
      </rPr>
      <t>GESTION ADMINISTRATIVA</t>
    </r>
  </si>
  <si>
    <r>
      <t xml:space="preserve">OBJETIVO: </t>
    </r>
    <r>
      <rPr>
        <sz val="8"/>
        <rFont val="Arial"/>
        <family val="2"/>
      </rPr>
      <t>Garantizar la prestación de los servicios administrativos y logísticos requeridos por la Corporación
mediante la administración, manejo y control de los bienes y servicios, de los recursos físicos,
transporte e infraestructura</t>
    </r>
  </si>
  <si>
    <t>Cumplimiento de la programacion de Mantenimiento de Infraestructura Fisica.</t>
  </si>
  <si>
    <t>Mantener en optimas condiciones los bienes utilizados por los funcionarios de la Corporación</t>
  </si>
  <si>
    <t>N° de Mttos efectuados/ numero de mttos programados x 100</t>
  </si>
  <si>
    <t xml:space="preserve">Semestral </t>
  </si>
  <si>
    <t>0%-79%</t>
  </si>
  <si>
    <t>80% -85%</t>
  </si>
  <si>
    <t>Plan de Trabajo Gestion Administrativa / Cronograma</t>
  </si>
  <si>
    <t>Secretario General /Tecnico Administrativo Gr 15</t>
  </si>
  <si>
    <t xml:space="preserve"> Cumplimiento del Plan Estratégico de Seguridad Vial -
PESV</t>
  </si>
  <si>
    <t xml:space="preserve"> medir el cumplimiento del Plan
Estratégico de Seguridad Vial -
PESV</t>
  </si>
  <si>
    <t>Número de actividades ejecutadas /Número
de actividades Programadas x100</t>
  </si>
  <si>
    <t>0%-60%</t>
  </si>
  <si>
    <t>61%-79%</t>
  </si>
  <si>
    <t>Plan Estratégico de Seguridad Vial-PESV</t>
  </si>
  <si>
    <t>Secretario General /Coordinador de Gestión Administrativa</t>
  </si>
  <si>
    <t>PROCESO: GESTIÓN FINANCIERA</t>
  </si>
  <si>
    <t>RESPONSABLE: SECRETARIO GENERAL</t>
  </si>
  <si>
    <t>AREA: GRUPO GESTIÓN FINANCIERA</t>
  </si>
  <si>
    <t xml:space="preserve">OBJETIVO: Administrar con eficiencia y transparencia los recursos financieros de la entidad, en aras de dar cumplimiento al objeto misional de la Corporación, de acuerdo al marco legal y normativo vigente.
</t>
  </si>
  <si>
    <t>Avance de los resultados alcanzados por la gestión financiera</t>
  </si>
  <si>
    <t>Generar acciones que propendan por mejorar los resultados de la gestion de recaudo.</t>
  </si>
  <si>
    <t>Total de  ingresos recaudados/Total de ingresos proyectados</t>
  </si>
  <si>
    <t xml:space="preserve"> 51%-85%</t>
  </si>
  <si>
    <t>5%-30%</t>
  </si>
  <si>
    <t>Sistema financiero</t>
  </si>
  <si>
    <t>Coordinadora del Grupo de Gestión Financiera</t>
  </si>
  <si>
    <t>BAJO</t>
  </si>
  <si>
    <t xml:space="preserve">Avance del Cumplimiento  meta financiera anual para  Funcionamiento
</t>
  </si>
  <si>
    <t>Presupuesto ejecutado funcionamiento x 100/ Presupuesto aprobado funcionamiento</t>
  </si>
  <si>
    <t>81%-90%</t>
  </si>
  <si>
    <t>Avance de la Relación de los recursos financieros alcanzados y los recursos financieros utilizados</t>
  </si>
  <si>
    <t>Presupuesto pagado (funcionamiento) x 100/presupuesto comprometido(funcionamiento)</t>
  </si>
  <si>
    <t xml:space="preserve">Mayor a 71% </t>
  </si>
  <si>
    <t>Indicador 1: En el primer semestre del año 2019 el item 1 tuvo un incremento total del 535,09% en el mes de junio con respecto al mes de enero del presente año al pasar de 8.61% en enero a 54.70% en junio y esto se debe principalmente a que se ha recaudado hasta la fecha lo facturado en el mes de marzo y abril, lo que permite evidenciar que se está realizando la gestión para el recaudo de los recursos facturados, mes a mes durante el año 2019 se ha evidenciado un incremento del 136.08 por ciento de este indicador.
Indicador 2: En el primer semestre del año 2019 el item 2 tuvo un incremento total del 551,06% en el mes de junio con respecto al mes de enero del presente año al pasar de 8.38% en el mes de enero del presente año a 54.58% en el mes de junio del 2019, lo que refleja la ejecución del presupuesto aprobado para la presente vigencia, así mismo hasta el mes de junio del año 2019 se ha ejecutado un 54.58% del presupuesto, mes a mes durante el año 2019 se ha evidenciado un incremento del 136.65% de este indicador
Indicador 3: En el primer semestre del año 2019 el item 3 tuvo un incremento total del 87.54 en el mes de junio del presente año con respecto a enero del 2019 pasando del 37.52% al 87.54% en este mismo año, lo que permite evidenciar la ejecución del presupuesto de funcionamiento comprometido para esta vigencia. mes a mes este indicador ha venido creciendo en un 111.05 por ciento aproximadamente, teniendo en cuenta que se está comparando el presupuesto pagado y el presupuesto comprometido.</t>
  </si>
  <si>
    <t>PERIODO A EVALUAR(AÑO):  2019</t>
  </si>
  <si>
    <t xml:space="preserve">PROCESO: Gestión del Talento Humano </t>
  </si>
  <si>
    <t>RESPONSABLE: SECRETARIO GENERAÑ / COORDINADOR DEL GRUPO DE GESTIÓN DEL TALENTO HUMANO</t>
  </si>
  <si>
    <t>AREA: Secretaria General/ Grupo de Trabajo de Gestión de Talento Humano</t>
  </si>
  <si>
    <t>OBJETIVO: Evaluar y desarrollar la Gestión del Talento Humano en aras de contribuir al mejoramiento de sus competencias, conocimientos y calidad de vida, así como proveer el personal necesario para el cumplimiento de las funciones legales y los cometidos institucionales.</t>
  </si>
  <si>
    <t xml:space="preserve">Eficacia- % de cumplimiento del plan estratégico de gestión del talento humano.
</t>
  </si>
  <si>
    <t>Medir el grado de cumplimiento en la ejecucion de las actividades contempladas en el plan de Gestion del talento humano.</t>
  </si>
  <si>
    <t>Actividades ejecutadas del plan  estratégico de gestión del talento humano / Actividades programadas en el plan estratégico de gestión del talento humano x 100</t>
  </si>
  <si>
    <t>Anual a corte del informe del plan de acción</t>
  </si>
  <si>
    <t>0%-79% - AC</t>
  </si>
  <si>
    <t>80% -85% -AP</t>
  </si>
  <si>
    <t xml:space="preserve">Cronograma de Actividades del Plan de Gestión del Talento Humano </t>
  </si>
  <si>
    <t>Secretario General / Coordinador de Gestión del Talento Humano</t>
  </si>
  <si>
    <t>Eficacia- % de cumplimiento del plan anual de vacantes.</t>
  </si>
  <si>
    <t>Medir el grado de cumplimiento en la ejecucion de las actividades contempladas en el plan anual de vacantes.</t>
  </si>
  <si>
    <t>Actividades ejecutadas del plan de vacantes para la vigencia / Actividades programadas en el plan de vacantes para la vigencia</t>
  </si>
  <si>
    <t>Cronograma de Actividades del Plan Anual de vacantes</t>
  </si>
  <si>
    <t xml:space="preserve">Eficacia – % de cumplimiento del plan de capacitación
</t>
  </si>
  <si>
    <t xml:space="preserve">Medir el grado de cumplimiento en la ejecucion de las actividades programadas en el plan de capacitación. </t>
  </si>
  <si>
    <t xml:space="preserve">Actividades ejecutadas del PIC / Número de
actividades planeadas x 100
</t>
  </si>
  <si>
    <t>Cronograma de Actividades del Plan de Capacitación</t>
  </si>
  <si>
    <t>Eficacia- % de cumplimiento anual del Plan de Bienestar Social laboral</t>
  </si>
  <si>
    <t>Medir el grado de cumplimiento en la ejecucion de las actividades programadas en el plan de Bienestar Social Laboral.</t>
  </si>
  <si>
    <t>Actividades ejecutadas del plan de
Bienestar social laboral para la vigencia /
Actividades programadas en el plan de
Bienestar social laboral para la vigencia i</t>
  </si>
  <si>
    <t>Semestral a corte del informe del plan de acción</t>
  </si>
  <si>
    <t>Cronograma de Actividades del Plan de Bienestar Social Laboral</t>
  </si>
  <si>
    <t xml:space="preserve">Índice de Frecuencia de accidente de trabajo (IF)
</t>
  </si>
  <si>
    <t>Definir las actividades necesarias para prevenir la ocurrencia de los accidentes e incidentes y poder llevar control y registro de ausentismo en la Corproación</t>
  </si>
  <si>
    <t>(Número de accidentes de trabajo*K)/
Número de HHT
K=240.000</t>
  </si>
  <si>
    <t xml:space="preserve">Mensual </t>
  </si>
  <si>
    <t xml:space="preserve"> - </t>
  </si>
  <si>
    <t>Reporte de novedades Laborales</t>
  </si>
  <si>
    <t xml:space="preserve">Índice de lesiones incapacitantes (ILI) </t>
  </si>
  <si>
    <t>(Número de días perdidos por AT*K)/Número de HHT
K=240.000</t>
  </si>
  <si>
    <t xml:space="preserve">Índice de Severidad (IS) </t>
  </si>
  <si>
    <t xml:space="preserve">(IF*IS)/1000 </t>
  </si>
  <si>
    <t>PROCESO: GESTIÓN DE TECNOLOGIAS DE INFORMACIÓN Y LAS COMUNICACIONES</t>
  </si>
  <si>
    <r>
      <t xml:space="preserve">RESPONSABLE: </t>
    </r>
    <r>
      <rPr>
        <sz val="10"/>
        <rFont val="Arial"/>
        <family val="2"/>
      </rPr>
      <t>Coordinadora Grupo de Tecnología de la Información y las comunicaciones</t>
    </r>
  </si>
  <si>
    <t>AREA: SECRETARIA GENERAL - GRUPO TECNOLOGIA DE LA INFORMACION Y LAS COMUNICACIONES</t>
  </si>
  <si>
    <r>
      <t>OBJETIVO:</t>
    </r>
    <r>
      <rPr>
        <sz val="10"/>
        <rFont val="Arial"/>
        <family val="2"/>
      </rPr>
      <t xml:space="preserve"> Implementar soluciones tecnológicas para optimizar los procesos y procedimientos de la Corporación, de acuerdo a las políticas y estrategias nacionales, sectoriales e institucionales, siguiendo los lineamientos del Ministerio de Tecnologías de la Información y las Comunicaciones.</t>
    </r>
  </si>
  <si>
    <t>Cumplimiento del Esquema de Actualización de Información en la Página Web</t>
  </si>
  <si>
    <t xml:space="preserve">Controlar la gestión de implementación de la estrategia GEL en cuento a TIC para la gestión </t>
  </si>
  <si>
    <t>Número Ítems Totalmente Actualizadas / Número de Ítems Totales x 100</t>
  </si>
  <si>
    <t xml:space="preserve"> &gt;80%</t>
  </si>
  <si>
    <t xml:space="preserve"> &gt;70% 
y 
&lt;80%</t>
  </si>
  <si>
    <t>Correos electrónicos de solicitud - Página Web actualizada</t>
  </si>
  <si>
    <t>Coordinador Grupo TIC</t>
  </si>
  <si>
    <t>Porcentajes de ejecución de los proyectos en implementación</t>
  </si>
  <si>
    <t>Controlar la ejecución de los proyectos</t>
  </si>
  <si>
    <t xml:space="preserve">Tiempo Real de Ejecución / Tiempo Programado </t>
  </si>
  <si>
    <t>Hasta 1,5</t>
  </si>
  <si>
    <t>&gt;1,5</t>
  </si>
  <si>
    <t>&gt;0,95 
y
&lt;1,40</t>
  </si>
  <si>
    <t>Unidad</t>
  </si>
  <si>
    <t>Registro de seguimiento a proyectos e informe de contratos</t>
  </si>
  <si>
    <t>Porcentajes de ejecución de las directrices de Gobierno en Línea</t>
  </si>
  <si>
    <t>Controlar la ejecución de los planes</t>
  </si>
  <si>
    <t>Actividades Ejecutadas / Actividades Programadas</t>
  </si>
  <si>
    <t>Informes de seguimiento de los planes</t>
  </si>
  <si>
    <t>Cumplimiento del Cronograma de Mantenimientos Preventivos</t>
  </si>
  <si>
    <t xml:space="preserve">Controlar la prevención de riesgos de daños de los equipos evitando riesgos de daños </t>
  </si>
  <si>
    <t>100 * Número de Mantenimientos Preventivos Realizados / Número de Mantenimientos Preventivos Programados</t>
  </si>
  <si>
    <t>&lt;100%</t>
  </si>
  <si>
    <t>&gt;95% 
y
&lt;100%</t>
  </si>
  <si>
    <t>De Control de Mantenimientos Preventivos</t>
  </si>
  <si>
    <t>Tecnico Gr. 10 Grupo TIC</t>
  </si>
  <si>
    <t>Atención de Solicitudes</t>
  </si>
  <si>
    <t xml:space="preserve">Controlar la gestión de servicios de TIC </t>
  </si>
  <si>
    <t>100 * Número de Solicitudes Atendidas / Número de Solicitudes Recibidas</t>
  </si>
  <si>
    <t>&lt; 85%</t>
  </si>
  <si>
    <t>&gt;86%
y
&lt;99%</t>
  </si>
  <si>
    <t>Tablero de control de Servicios de TI.</t>
  </si>
  <si>
    <t>Satisfacción de los usuarios de los servicios informático</t>
  </si>
  <si>
    <t>Evaluar la conformidad de los servicios y la satisfacción de los clientes</t>
  </si>
  <si>
    <t>Satisfacción usuarios de los servicios informático / Total de usuarios de los servicios informático encuestado</t>
  </si>
  <si>
    <t>&lt;85%</t>
  </si>
  <si>
    <t>&lt;90</t>
  </si>
  <si>
    <t>Encuestas de satisfacción</t>
  </si>
  <si>
    <t>Cumplimiento del Plan de Gestión de la Seguridad de la Información</t>
  </si>
  <si>
    <t>Controlar la ejecución de los planes SGSI</t>
  </si>
  <si>
    <t>Porcentaje de Ejecución Esperada / Porcentaje de Ejecución Real</t>
  </si>
  <si>
    <t>&lt;75%</t>
  </si>
  <si>
    <t>&gt;76%
y
&lt;95%</t>
  </si>
  <si>
    <t>Mapa de Implementación Anual</t>
  </si>
  <si>
    <t>Profesional Universitario Gr 09</t>
  </si>
  <si>
    <t>PROCESO:  GESTION DOCUMENTAL</t>
  </si>
  <si>
    <t>RESPONSABLE: SECRETARIO GENERAL / COORDINADOR DEL GRUPO DE GESTIÓN DOCUMENTAL</t>
  </si>
  <si>
    <t>AREA: GRUPO DE TRABAJO GESTION DOCUMENTAL DE SECRETARÍA GENERAL</t>
  </si>
  <si>
    <t>OBJETIVO: Planear, producir, gestionar, tramitar, valorar y disponer de los documentos producidos y recibidos por la entidad para asegurar la conservación y preservación de la información documentada.</t>
  </si>
  <si>
    <t xml:space="preserve">Eficiencia en las transferencias primarias </t>
  </si>
  <si>
    <t>Medir el cumplimiento en las transferencias primarias programadas</t>
  </si>
  <si>
    <t xml:space="preserve">No. De transferencias realizadas de acuerdo al cronograma x100 / No. De dependencias programadas </t>
  </si>
  <si>
    <t>&lt;50</t>
  </si>
  <si>
    <t>&gt;50 Y &lt;80</t>
  </si>
  <si>
    <t>Cronograma de transferencias</t>
  </si>
  <si>
    <t xml:space="preserve">Secretario General / Profesional Especializado de Archivo </t>
  </si>
  <si>
    <t>Bajó</t>
  </si>
  <si>
    <t>Se mantuvo</t>
  </si>
  <si>
    <t xml:space="preserve">Eficiencia en el cumplimiento con el diligenciamiento del inventario documental </t>
  </si>
  <si>
    <t>Medir el cumplimiento del diligenciamiento de inventarios a cargo de los funcionarios responsables</t>
  </si>
  <si>
    <t xml:space="preserve">No. De inventarios diligenciados de archivos de gestion x 100 / No. De funcionarios responsables de archivos de gestion </t>
  </si>
  <si>
    <t>Inventarios documentales entregados en la oficina de Archivo</t>
  </si>
  <si>
    <t xml:space="preserve">PROCESO: GESTION JURIDICA </t>
  </si>
  <si>
    <t xml:space="preserve">AREA: OFICINA JURIDICA </t>
  </si>
  <si>
    <t>OBJETIVO: Dirigir la representación judicial y extrajudicial de la Corporación Autónoma Regional del Magdalena “CORPAMAG” en los procesos jurídicos, en que esta sea parte, así mismo, hacer seguimiento a los derechos de petición, para que sean contestados en el término que otorga la Ley e investigar y fallar en primera instancia los procesos disciplinarios contra los servidores públicos de la entidad con el fin de ejercer el control interno disciplinario.</t>
  </si>
  <si>
    <t>Eficacia en la contestación de los derechos de petición</t>
  </si>
  <si>
    <t>Medir la eficiencia en la contestacion de los derechos de peticion en el termino Legal.</t>
  </si>
  <si>
    <t>(# total derechos de petición contestados dentro del término legal   / Total de derechos de petición recibidos en la Corporación) = %</t>
  </si>
  <si>
    <t>SICOR</t>
  </si>
  <si>
    <t>Profesional de la Oficina Juridica</t>
  </si>
  <si>
    <r>
      <t xml:space="preserve">Indicador 1:
</t>
    </r>
    <r>
      <rPr>
        <sz val="8"/>
        <color indexed="8"/>
        <rFont val="Calibri"/>
        <family val="2"/>
      </rPr>
      <t xml:space="preserve">ANALISIS CUANTITATIVO: Que para el mes de ENERO de 2019, fueron radicadas a traves del Sistema de Manejo y Correspondencia de la Corporacion SICOR 83 peticiones, de las cuales 47 fueron contestadas dentro del termino. ANALISIS CUALITATIVO: El 45% de las peticiones se contesto en termino. La calificacion para este mes se encuentra por debajo del 100. Se debe tomar una accion correctiva.IMAGEN: negativa para la Corporacion. ANALISIS CUANTITATIVO: Que para el mes de FEBRERO  de 2019, fueron radicadas a traves del Sistema de Manejo y Correspondencia de la Corporacion SICOR 94 peticiones, de las cuales 48 fueron contestadas dentro del termino. ANALISIS CUALITATIVO: El  51% de las peticiones  se contestaron en termino. La calificacion para este mes se encuentra por debajo de 100, se debe tomar una accion correctiva. IMAGEN: Negativa para la Corporacion.ANALISIS CUANTITATIVO: Que para el mes de MARZO de 2019, fueron radicadas a traves del Sistema de Manejo y Correspondencia de la Corporacion SICOR 116 peticiones, de las cuales 49 fueron contestadas dentro del termino. ANALISIS CUALITATIVO: El  42% de las peticiones  se contestaron en termino. La calificacion para este mes se encuentra por debajo de 100, se debe tomar una accion correctiva. IMAGEN: Negativa para la Corporacion.ANALISIS CUANTITATIVO: Que para el mes de ABRIL de 2019, fueron radicadas a traves del Sistema de Manejo y Correspondencia de la Corporacion SICOR 168 peticiones, de las cuales 65 fueron contestadas dentro del termino. ANALISIS CUALITATIVO: El  38% de las peticiones  se contestaron en termino. La calificacion para este mes se encuentra por debajo de 100, se debe tomar una accion correctiva. IMAGEN: Negativa para la Corporacion.ANALISIS CUANTITATIVO: Que para el mes de MAYO fueron radicadas a traves del Sistema de Manejo y Correspondenica de la Corporacion SICOR 160, de las cuales 39 fueron contestadas dentro del termino. ANALISIS CUALITATIVO: El  24% de las peticiones  se contestaron en termino. La calificacion para este mes se encuentra por debajo de 100, se debe tomar una accion correctiva. IMAGEN: Negativa para la Corporacion.ANALISIS CUANTITATIVO: Que para el mes de JUNIO fueron radicadas a traves del Sistema de Manejo y Correspondenica de la Corporacion SICOR 125, de las cuales 18 fueron contestadas dentro del termino. ANALISIS CUALITATIVO: El  14% de las peticiones  se contestaron en termino. La calificacion para este mes se encuentra por debajo de 100, se debe tomar una accion correctiva. IMAGEN: Negativa para la Corporacion. </t>
    </r>
  </si>
  <si>
    <t>Nota:  el seguimiento a los procesos judiciales, extrajudiciales y disciplinarios se realizara mediante el registro y actualizacion de los formatos definidos para cada caso. Ver procedimientos PR.GJ.02.001 y PR.GJ.02.003</t>
  </si>
  <si>
    <t>PROCESO:  GESTIÓN DE CONTRATACIÓN</t>
  </si>
  <si>
    <r>
      <t>RESPONSABLE:</t>
    </r>
    <r>
      <rPr>
        <sz val="10"/>
        <rFont val="Arial"/>
        <family val="2"/>
      </rPr>
      <t xml:space="preserve"> Asesor de Dirección General - Contratación</t>
    </r>
  </si>
  <si>
    <r>
      <t xml:space="preserve">OBJETIVO: </t>
    </r>
    <r>
      <rPr>
        <sz val="10"/>
        <rFont val="Arial"/>
        <family val="2"/>
      </rPr>
      <t>Adquirir los bienes y servicios inherentes al cumplimiento de la función de la Corporación mediante cualquier modalidad de contratación, convenio, concesión o provisión, garantizando la eficiencia y transparencia administrativa y propendiendo por la sostenibilidad ambiental.</t>
    </r>
  </si>
  <si>
    <t xml:space="preserve">Eficacia
de la gestión contractual
</t>
  </si>
  <si>
    <t>Medir la eficacia de la Planificación Institucional</t>
  </si>
  <si>
    <t>N° de procesos celebrados/Total de las
adquisiciones planeadas en un tiempo t</t>
  </si>
  <si>
    <t>0% - 60%</t>
  </si>
  <si>
    <t>61% 75%</t>
  </si>
  <si>
    <t>Base de datos del SECOP / Plan Anual de Adquisiciones</t>
  </si>
  <si>
    <t>Profesional Oficina de Planeación, Secretaria General y Contratación</t>
  </si>
  <si>
    <t>PROCESO:  Evaluación, Seguimiento y Mejora</t>
  </si>
  <si>
    <r>
      <t xml:space="preserve">RESPONSABLE: </t>
    </r>
    <r>
      <rPr>
        <sz val="10"/>
        <rFont val="Arial"/>
        <family val="2"/>
      </rPr>
      <t>Oficina de Planeación y Asesor de Control Interno</t>
    </r>
  </si>
  <si>
    <r>
      <t>AREA:</t>
    </r>
    <r>
      <rPr>
        <sz val="10"/>
        <rFont val="Arial"/>
        <family val="2"/>
      </rPr>
      <t>Oficina de Planeación y Dirección General</t>
    </r>
  </si>
  <si>
    <t>OBJETIVO: Realizar seguimiento y evaluación a la eficacia, eficiencia y efectividad de los procesos de la entidad con el fin de tomar acciones que permitan lograr el mejoramiento continuo de los Sistemas de Gestión Integrado y Sistema de Gestión de la Calidad del Laboratorio Ambiental (NTC ISO/IEC 17025).</t>
  </si>
  <si>
    <t>Eficacia del cumplimiento de las
auditorías</t>
  </si>
  <si>
    <t>Verificar que los procesos programados o priorizados dentro del programa y plan de auditoria se hayan realizados las auditorias internas.
Los procesos programados equivalen a la variables de los numeros de auditorias realizadas.</t>
  </si>
  <si>
    <t xml:space="preserve">No. de auditorías realizadas / No. de
auditorías programadas x 100 </t>
  </si>
  <si>
    <t>&lt; 100%</t>
  </si>
  <si>
    <t>Informe de auditorias internas</t>
  </si>
  <si>
    <t>Asesor de
Dirección General -
Control Interno</t>
  </si>
  <si>
    <t>Cumplimiento del objetivo del
programa de auditoria interna</t>
  </si>
  <si>
    <t xml:space="preserve">Verificar que el SGI se encuentre  adecuado, conforme, eficaz, eficiente y efectivo conforme a los requisitos de las normas </t>
  </si>
  <si>
    <t>Si o No</t>
  </si>
  <si>
    <t>SI</t>
  </si>
  <si>
    <t xml:space="preserve"> =NO</t>
  </si>
  <si>
    <t>No aplica</t>
  </si>
  <si>
    <t>Cualittativo</t>
  </si>
  <si>
    <t>Programa de auditorias internas</t>
  </si>
  <si>
    <t>Eficacia de seguimiento de
Control Interno</t>
  </si>
  <si>
    <t>Verificar que los reportes de informes que se deben hacer por ley, esten oportunamente.</t>
  </si>
  <si>
    <t>Numero de informes a la gestión
elaborados/ Total de numero de informe
programado x100</t>
  </si>
  <si>
    <t>Envio de informes de seguimiento SIRECI</t>
  </si>
  <si>
    <t>?</t>
  </si>
  <si>
    <t>Indicador 1:
Indicador 2:
Indicador 3:</t>
  </si>
  <si>
    <t xml:space="preserve">Indicador  1:  Para el primer cuatrimestre se realizó un tramite de vertimiento el cual demoró 60 días.
Para el segundo cuatrimestre se realizaron 4 tramites de vertimiento dando un promedio de 60 días.
Indicador 2: Para el primer cuatrimestre se realizaron 2 tramites de licencias ambientales los cuales dieron un promedio de 28 días.
No hubo solicitud ni procesamiento.
Indicador 3: Para el primer cuatrimestre se realizaron 2 tramites de Concesión de Aguas Superficiales los cuales dieron un promedio de 29 días.
para el segundo cuatrimestre se realizaron 6 tramites de Concesión de Aguas Superficiales los cuales dieron un promedio de 55 días.
Indicador 4: Para el segundo cuatrimestre se realizó 1 tramite lo cual demoró 32 días.
Indicador 5: Para el primer cuatrimestre se realizó un tramite de Aprovechamiento Forestal el cual demoró 60 días.
Se realizaron 3 tramites dando un promedio de 105 días
Indicador 6: Para el segundo cuatrimestre se realizo 1 tramite en 75 días
Indicador 7: Para el segundo cuatrimestre no se realizaron tramites.
Indicador 8: Para el segundo cuatrimestre no se realizaron tramites.
Indicador  9: Para el primer cuatrimestre se realizaron 6 tramites de Permiso de Ocupación de Cauce los cuales dieron un promedio de 25 días.
Para el segundo cuatrimestre no se realizaron tramites de permiso de Ocupación de Cauce.
Indicador 10:
Indicador 11: Para el primer semestre se evidencia un 47% de autorizaciones ambientales.
Indicador 12: Para el primer semestre se evidencia un 91% de planes de Saneamiento y Manejo de Vertimientos con seguimiento.
Indicador 13: Para el primer semestre se evidencia un 6% de programas de uso Eficiente y Ahorro del Agua (PUEAA) con seguimiento.
Indicador 14: Para el primer semestre se evidencia un 90% de planes de Gestión Integral de Residuos Sólidos (PGIRS) con seguimiento.
Indicador 15:
Indicador 16:
</t>
  </si>
  <si>
    <t>1.Recuperacion, conservacion y mantenimiento mediante dragado de 3.543.333 m3 de los caños Clarin Nuevo, Torno, Almendros, Alimentador, Aguas Negras y Renegado.  (Cienaga Grande 1  - Acta de inicio 24 de agosto de 2006)</t>
  </si>
  <si>
    <r>
      <t xml:space="preserve">MAYO: N.A </t>
    </r>
    <r>
      <rPr>
        <sz val="11"/>
        <color indexed="8"/>
        <rFont val="Calibri"/>
        <family val="2"/>
      </rPr>
      <t>durante este mes el contratista no llevo a cabo actividades por tanto no se realiza la medicion de los indicadores, es de anotar que esto no afecta ni representa retraso en el entendiod que se cuenta hasta el día 31 de dicembre del presente año para cumplir a cabalidad las actividades establecidas para la vigencia.</t>
    </r>
  </si>
  <si>
    <r>
      <t xml:space="preserve">JUNIO: </t>
    </r>
    <r>
      <rPr>
        <sz val="11"/>
        <color indexed="8"/>
        <rFont val="Calibri"/>
        <family val="2"/>
      </rPr>
      <t xml:space="preserve">Para este mes no se presento ninguna suspensión, en cuanto al avance de obras para este mes se tiene un cumplimiento del78% teniendo en cuenta que se tenia proyectado la ejecución del 47,63% y se ejecutó el 37%
</t>
    </r>
    <r>
      <rPr>
        <b/>
        <sz val="11"/>
        <color indexed="8"/>
        <rFont val="Calibri"/>
        <family val="2"/>
      </rPr>
      <t xml:space="preserve">
</t>
    </r>
  </si>
  <si>
    <r>
      <t xml:space="preserve">JULIO: </t>
    </r>
    <r>
      <rPr>
        <sz val="11"/>
        <color indexed="8"/>
        <rFont val="Calibri"/>
        <family val="2"/>
      </rPr>
      <t>Para este mes no se presento ninguna suspensión, en cuanto al avance de obras para este mes se tiene un cumplimiento del 100% teniendo en cuenta que se tenia proyectado la ejecución del 55,32% y se ejecutó el 57,83%</t>
    </r>
  </si>
  <si>
    <r>
      <t xml:space="preserve">AGOSTO: </t>
    </r>
    <r>
      <rPr>
        <sz val="11"/>
        <color indexed="8"/>
        <rFont val="Calibri"/>
        <family val="2"/>
      </rPr>
      <t>Para este mes no se presento ninguna suspensión, en cuanto al avance de obras para este mes se tiene un cumplimiento del 93% teniendo en cuenta que se tenia proyectado la ejecución del 69,97% y se ejecutó el 64,88</t>
    </r>
    <r>
      <rPr>
        <b/>
        <sz val="11"/>
        <color indexed="8"/>
        <rFont val="Calibri"/>
        <family val="2"/>
      </rPr>
      <t>%</t>
    </r>
  </si>
  <si>
    <r>
      <t>SEPTIEMBRE:</t>
    </r>
    <r>
      <rPr>
        <sz val="11"/>
        <color indexed="8"/>
        <rFont val="Calibri"/>
        <family val="2"/>
      </rPr>
      <t xml:space="preserve"> Para este mes no hay medición de indicadores por cuanto a que se supenden las actividades a partir del día 4 de este mes</t>
    </r>
  </si>
  <si>
    <r>
      <t xml:space="preserve">OCTUBRE: </t>
    </r>
    <r>
      <rPr>
        <sz val="11"/>
        <color indexed="8"/>
        <rFont val="Calibri"/>
        <family val="2"/>
      </rPr>
      <t>Se reinició el pasado 18 de octubre. Para este mes no se presento ninguna suspensión, en cuanto al avance de obras para este mes se tiene un cumplimiento del 86% teniendo en cuenta que se tenia proyectado la ejecución del 84,61% y se ejecutó el 72,46%</t>
    </r>
  </si>
  <si>
    <r>
      <t xml:space="preserve">NOVIEMBRE: </t>
    </r>
    <r>
      <rPr>
        <sz val="11"/>
        <color indexed="8"/>
        <rFont val="Calibri"/>
        <family val="2"/>
      </rPr>
      <t>Para este mes no se presento ninguna suspensión, en cuanto al avance de obras para este mes se tiene un cumplimiento del 100% teniendo en cuenta que se tenia proyectado la ejecución del 93,67% y se ejecutó el 100%</t>
    </r>
  </si>
  <si>
    <r>
      <t xml:space="preserve">DICIEMBRE: </t>
    </r>
    <r>
      <rPr>
        <sz val="11"/>
        <color indexed="8"/>
        <rFont val="Calibri"/>
        <family val="2"/>
      </rPr>
      <t xml:space="preserve">N.A. teniendo en cuenta que ya en el pasado mes de noviembre se finalizó con las actividades programadas para este vigencia. </t>
    </r>
  </si>
  <si>
    <r>
      <t xml:space="preserve">JULIO: </t>
    </r>
    <r>
      <rPr>
        <sz val="11"/>
        <color indexed="8"/>
        <rFont val="Calibri"/>
        <family val="2"/>
      </rPr>
      <t xml:space="preserve"> Para este mes no se presento ninguna suspensión, en cuanto al avance de obras para este mes se tiene un cumplimiento del 96% teniendo en cuenta que se tenia proyectado la ejecución del 99,17% y se ejecutó el 94,99%</t>
    </r>
  </si>
  <si>
    <r>
      <t xml:space="preserve">AGOSTO:  </t>
    </r>
    <r>
      <rPr>
        <sz val="11"/>
        <color indexed="8"/>
        <rFont val="Calibri"/>
        <family val="2"/>
      </rPr>
      <t xml:space="preserve">Para este mes no se presento ninguna suspensión, en cuanto al avance de obras para este mes se tiene un cumplimiento del 100% teniendo en cuenta que se tenia proyectado la ejecución total de lo programado en la vigencia. Finalñiza entonces actividades correspondientes a esta vigencia en este mes. </t>
    </r>
  </si>
  <si>
    <r>
      <t xml:space="preserve">SEPTIEMBRE: </t>
    </r>
    <r>
      <rPr>
        <sz val="11"/>
        <color indexed="8"/>
        <rFont val="Calibri"/>
        <family val="2"/>
      </rPr>
      <t xml:space="preserve">N.A. teniendo en cuenta que ya en el paso mes de agosto se finalizó con las actividades programadas para este vigencia. </t>
    </r>
  </si>
  <si>
    <r>
      <t xml:space="preserve">OCTUBRE: </t>
    </r>
    <r>
      <rPr>
        <sz val="11"/>
        <color indexed="8"/>
        <rFont val="Calibri"/>
        <family val="2"/>
      </rPr>
      <t xml:space="preserve">N.A. teniendo en cuenta que ya en el paso mes de agosto se finalizó con las actividades programadas para este vigencia. </t>
    </r>
  </si>
  <si>
    <r>
      <t xml:space="preserve">NOVIEMBRE: </t>
    </r>
    <r>
      <rPr>
        <sz val="11"/>
        <color indexed="8"/>
        <rFont val="Calibri"/>
        <family val="2"/>
      </rPr>
      <t xml:space="preserve">N.A. teniendo en cuenta que ya en el paso mes de agosto se finalizó con las actividades programadas para este vigencia. </t>
    </r>
  </si>
  <si>
    <r>
      <t xml:space="preserve">DOCIEMBRE: </t>
    </r>
    <r>
      <rPr>
        <sz val="11"/>
        <color indexed="8"/>
        <rFont val="Calibri"/>
        <family val="2"/>
      </rPr>
      <t xml:space="preserve">N.A. teniendo en cuenta que ya en el pasado mes de agosto se finalizó con las actividades programadas para este vigencia. </t>
    </r>
  </si>
  <si>
    <r>
      <t xml:space="preserve">AGOSTO: </t>
    </r>
    <r>
      <rPr>
        <sz val="11"/>
        <color indexed="8"/>
        <rFont val="Calibri"/>
        <family val="2"/>
      </rPr>
      <t>N.A. no se han iniciado actividades de la vigencia. Se aclara que las actividades tienen plazo final el 31 de diciembre de este año.</t>
    </r>
  </si>
  <si>
    <r>
      <t xml:space="preserve">SEPTIEMBRE: </t>
    </r>
    <r>
      <rPr>
        <sz val="11"/>
        <color indexed="8"/>
        <rFont val="Calibri"/>
        <family val="2"/>
      </rPr>
      <t xml:space="preserve">Para este mes no se presento ninguna suspensión, en cuanto al avance de obras para este mes se tiene un cumplimiento del 100% teniendo en cuenta que se tenia proyectado la ejecución del 72,14% y se ejecutó el 82,97%. Sobrepasando asi la meta pra este mes. </t>
    </r>
  </si>
  <si>
    <r>
      <t xml:space="preserve">OCTUBRE: </t>
    </r>
    <r>
      <rPr>
        <sz val="11"/>
        <color indexed="8"/>
        <rFont val="Calibri"/>
        <family val="2"/>
      </rPr>
      <t xml:space="preserve">Para este mes no se presento ninguna suspensión, en cuanto al avance de obras para este mes se tiene un cumplimiento del 100% teniendo en cuenta que se tenia proyectado la ejecución del 85,85% y se ejecutó el 97,83%. Sobrepasando asi la meta pra este mes. </t>
    </r>
  </si>
  <si>
    <r>
      <t xml:space="preserve">NOVIEMBRE: </t>
    </r>
    <r>
      <rPr>
        <sz val="11"/>
        <color indexed="8"/>
        <rFont val="Calibri"/>
        <family val="2"/>
      </rPr>
      <t xml:space="preserve">Para este mes no se presento ninguna suspensión, en cuanto al avance de obras para este mes se tiene un cumplimiento del 100% teniendo en cuenta que se tenia proyectado la ejecución total de la vigencia. </t>
    </r>
  </si>
  <si>
    <t>4. Restauración ambiental de los Caños El Burro y El Salado como aporte a la recuperación del ecosistema de la CGSM - Departamento del Magdalena (acta de inicio 7 de febrero)</t>
  </si>
  <si>
    <r>
      <t xml:space="preserve">JUNIO: </t>
    </r>
    <r>
      <rPr>
        <sz val="11"/>
        <color indexed="8"/>
        <rFont val="Calibri"/>
        <family val="2"/>
      </rPr>
      <t xml:space="preserve">N.A. El 15 de mayo finalizó el presente proyecto. </t>
    </r>
  </si>
  <si>
    <r>
      <t>JULIO:</t>
    </r>
    <r>
      <rPr>
        <sz val="11"/>
        <color indexed="8"/>
        <rFont val="Calibri"/>
        <family val="2"/>
      </rPr>
      <t xml:space="preserve"> N.A. El 15 de mayo finalizó el presente proyecto. </t>
    </r>
  </si>
  <si>
    <r>
      <t>AGOSTO:</t>
    </r>
    <r>
      <rPr>
        <sz val="11"/>
        <color indexed="8"/>
        <rFont val="Calibri"/>
        <family val="2"/>
      </rPr>
      <t xml:space="preserve"> N.A. El 15 de mayo finalizó el presente proyecto. </t>
    </r>
  </si>
  <si>
    <r>
      <t xml:space="preserve">SEPTIEMBRE: </t>
    </r>
    <r>
      <rPr>
        <sz val="11"/>
        <color indexed="8"/>
        <rFont val="Calibri"/>
        <family val="2"/>
      </rPr>
      <t xml:space="preserve">N.A. El 15 de mayo finalizó el presente proyecto. </t>
    </r>
  </si>
  <si>
    <r>
      <t xml:space="preserve">OCTUBRE:  </t>
    </r>
    <r>
      <rPr>
        <sz val="11"/>
        <color indexed="8"/>
        <rFont val="Calibri"/>
        <family val="2"/>
      </rPr>
      <t xml:space="preserve">N.A. El 15 de mayo finalizó el presente proyecto. </t>
    </r>
  </si>
  <si>
    <r>
      <t xml:space="preserve">NOVIEMBRE: </t>
    </r>
    <r>
      <rPr>
        <sz val="11"/>
        <color indexed="8"/>
        <rFont val="Calibri"/>
        <family val="2"/>
      </rPr>
      <t xml:space="preserve">N.A. El 15 de mayo finalizó el presente proyecto. </t>
    </r>
  </si>
  <si>
    <r>
      <t xml:space="preserve">DICIEMBRE: </t>
    </r>
    <r>
      <rPr>
        <sz val="11"/>
        <color theme="1"/>
        <rFont val="Calibri"/>
        <family val="2"/>
        <scheme val="minor"/>
      </rPr>
      <t xml:space="preserve">N.A. El 15 de mayo finalizó el presente proyecto. </t>
    </r>
  </si>
  <si>
    <r>
      <t>ENERO:</t>
    </r>
    <r>
      <rPr>
        <sz val="11"/>
        <color indexed="8"/>
        <rFont val="Calibri"/>
        <family val="2"/>
      </rPr>
      <t xml:space="preserve"> Para este mes no se presento ninguna suspensión. Se tiene el cumplimiento de la meta en un 74%, teniendo en cuenta que se tenia programado la ejecución de un 80,41% y se logro ejecutar el 59,73%. No se realizaron actividades por falta del acta de compromiso firmada por propietario de la plantación Ecuador Programado equivalente al mes de diciembre debido a reprogramación con fecha de finalización de marzo 30 de 2019 (adición 3).con respecto a ello en el mes de enero se envió oficio por parte de la corporación y asi mismo de parte del contratista al propietario de predio. </t>
    </r>
  </si>
  <si>
    <r>
      <t xml:space="preserve">MAYO: </t>
    </r>
    <r>
      <rPr>
        <sz val="11"/>
        <color indexed="8"/>
        <rFont val="Calibri"/>
        <family val="2"/>
      </rPr>
      <t>Para este mes no se realizó medición teniendo en cuenta que el contrato se encuentra suspendido desde el pasado 7 de mayo de los corrientes. la suspensión es debido a fuertes lluvias en la zona de intervención y a espera de aprobación de propuesta por parte de la ADR)</t>
    </r>
  </si>
  <si>
    <r>
      <t xml:space="preserve">JUNIO: </t>
    </r>
    <r>
      <rPr>
        <sz val="11"/>
        <color indexed="8"/>
        <rFont val="Calibri"/>
        <family val="2"/>
      </rPr>
      <t>Para este mes no se realizó medición teniendo en cuenta que el contrato se encuentra suspendido desde el pasado 7 de mayo de los corrientes. la suspensión es debido a fuertes lluvias en la zona de intervención y a espera de aprobación de propuesta por parte de la ADR</t>
    </r>
  </si>
  <si>
    <r>
      <t xml:space="preserve">JULIO: </t>
    </r>
    <r>
      <rPr>
        <sz val="11"/>
        <color indexed="8"/>
        <rFont val="Calibri"/>
        <family val="2"/>
      </rPr>
      <t>Para este mes no se realizó medición teniendo en cuenta que el contrato se encuentra suspendido desde el pasado 7 de mayo de los corrientes.  la suspensión es debido a fuertes lluvias en la zona de intervención y a espera de aprobación de propuesta por parte de la ADR.</t>
    </r>
  </si>
  <si>
    <r>
      <t xml:space="preserve">AGOSTO:  </t>
    </r>
    <r>
      <rPr>
        <sz val="11"/>
        <color indexed="8"/>
        <rFont val="Calibri"/>
        <family val="2"/>
      </rPr>
      <t>Para este mes no se realizó medición teniendo en cuenta que el contrato se encuentra suspendido desde el pasado 7 de mayo de los corrientes.  la suspensión es debido a fuertes lluvias en la zona de intervención y a espera de aprobación de propuesta por parte de la ADR.</t>
    </r>
  </si>
  <si>
    <r>
      <t xml:space="preserve">SEPTIEMBRE: </t>
    </r>
    <r>
      <rPr>
        <sz val="11"/>
        <color indexed="8"/>
        <rFont val="Calibri"/>
        <family val="2"/>
      </rPr>
      <t>Para este mes no se realizó medición teniendo en cuenta que el contrato se encuentra suspendido desde el pasado 7 de mayo de los corrientes.  la suspensión es debido a fuertes lluvias en la zona de intervención y a espera de aprobación de propuesta por parte de la ADR.</t>
    </r>
  </si>
  <si>
    <r>
      <t>OCTUBRE:</t>
    </r>
    <r>
      <rPr>
        <sz val="11"/>
        <color indexed="8"/>
        <rFont val="Calibri"/>
        <family val="2"/>
      </rPr>
      <t xml:space="preserve"> Para este mes no se realizó medición teniendo en cuenta que el contrato se encuentra suspendido desde el pasado 7 de mayo de los corrientes.  la suspensión es debido a fuertes lluvias en la zona de intervención y a espera de aprobación de propuesta por parte de la ADR.</t>
    </r>
  </si>
  <si>
    <r>
      <t xml:space="preserve">NOVIEMBRE: </t>
    </r>
    <r>
      <rPr>
        <sz val="11"/>
        <color indexed="8"/>
        <rFont val="Calibri"/>
        <family val="2"/>
      </rPr>
      <t xml:space="preserve">Para este mes se realizó medición desde el 14 de noviembre, fecha en la que se reinició y además se adicionaron 10 días, teniendo en cuenta lo anterior  para este mes se midieron 18 días calendario y se cumplió con lo programado es decir el 100% </t>
    </r>
  </si>
  <si>
    <r>
      <t xml:space="preserve">DICIEMBRE: </t>
    </r>
    <r>
      <rPr>
        <sz val="11"/>
        <color indexed="8"/>
        <rFont val="Calibri"/>
        <family val="2"/>
      </rPr>
      <t xml:space="preserve">N.A. El pasado mes de noviembre finalizó el presente proyecto. </t>
    </r>
  </si>
  <si>
    <r>
      <t xml:space="preserve">6. Estudios , diseños y obras de mejoramiento y/o mantenimiento de drenajes naturales y mitigación ambiental en los distritos de adecuación de tierras de Aracataca y tucurinca, en el departamento del magdalena, jurisdicción de los municipios de Zona Bananera y El Retén </t>
    </r>
    <r>
      <rPr>
        <sz val="11"/>
        <color theme="1"/>
        <rFont val="Calibri"/>
        <family val="2"/>
        <scheme val="minor"/>
      </rPr>
      <t xml:space="preserve"> (acta de inicipio 19 de junio de 2018)</t>
    </r>
  </si>
  <si>
    <r>
      <t xml:space="preserve">MARZO: </t>
    </r>
    <r>
      <rPr>
        <sz val="11"/>
        <color indexed="8"/>
        <rFont val="Calibri"/>
        <family val="2"/>
      </rPr>
      <t>N.A. la obra finalizó el 19 de febrero del año en curso.</t>
    </r>
  </si>
  <si>
    <r>
      <t xml:space="preserve">ABRIL: </t>
    </r>
    <r>
      <rPr>
        <sz val="11"/>
        <color indexed="8"/>
        <rFont val="Calibri"/>
        <family val="2"/>
      </rPr>
      <t>N.A. la obra finalizó el 19 de febrero del año en curso.</t>
    </r>
  </si>
  <si>
    <r>
      <t xml:space="preserve">MAYO: </t>
    </r>
    <r>
      <rPr>
        <sz val="11"/>
        <color indexed="8"/>
        <rFont val="Calibri"/>
        <family val="2"/>
      </rPr>
      <t>N.A.la obra finalizó el 19 de febrero del año en curso.</t>
    </r>
  </si>
  <si>
    <r>
      <t xml:space="preserve">JUNIO: </t>
    </r>
    <r>
      <rPr>
        <sz val="11"/>
        <color indexed="8"/>
        <rFont val="Calibri"/>
        <family val="2"/>
      </rPr>
      <t>N.A. la obra finalizó el 19 de febrero del año en curso.</t>
    </r>
  </si>
  <si>
    <r>
      <t xml:space="preserve">JULIO: </t>
    </r>
    <r>
      <rPr>
        <sz val="11"/>
        <color indexed="8"/>
        <rFont val="Calibri"/>
        <family val="2"/>
      </rPr>
      <t>N.A. la obra finalizó el 19 de febrero del año en curso.</t>
    </r>
  </si>
  <si>
    <r>
      <t xml:space="preserve">AGOSTO: </t>
    </r>
    <r>
      <rPr>
        <sz val="11"/>
        <color indexed="8"/>
        <rFont val="Calibri"/>
        <family val="2"/>
      </rPr>
      <t>N.A. la obra finalizó el 19 de febrero del año en curso.</t>
    </r>
  </si>
  <si>
    <r>
      <t xml:space="preserve">SEPTIEMBRE: </t>
    </r>
    <r>
      <rPr>
        <sz val="11"/>
        <color indexed="8"/>
        <rFont val="Calibri"/>
        <family val="2"/>
      </rPr>
      <t>N.A. la obra finalizó el 19 de febrero del año en curso.</t>
    </r>
  </si>
  <si>
    <r>
      <t xml:space="preserve">OCTUBRE: </t>
    </r>
    <r>
      <rPr>
        <sz val="11"/>
        <color indexed="8"/>
        <rFont val="Calibri"/>
        <family val="2"/>
      </rPr>
      <t>N.A. la obra finalizó el 19 de febrero del año en curso.</t>
    </r>
  </si>
  <si>
    <r>
      <t xml:space="preserve">NOVIEMBRE: </t>
    </r>
    <r>
      <rPr>
        <sz val="11"/>
        <color indexed="8"/>
        <rFont val="Calibri"/>
        <family val="2"/>
      </rPr>
      <t>N.A. la obra finalizó el 19 de febrero del año en curso.</t>
    </r>
  </si>
  <si>
    <r>
      <t xml:space="preserve">DICIEMBRE: </t>
    </r>
    <r>
      <rPr>
        <sz val="11"/>
        <color indexed="8"/>
        <rFont val="Calibri"/>
        <family val="2"/>
      </rPr>
      <t>N.A. la obra finalizó el 19 de febrero del año en curso.</t>
    </r>
  </si>
  <si>
    <r>
      <rPr>
        <b/>
        <sz val="10"/>
        <color theme="1"/>
        <rFont val="Arial"/>
        <family val="2"/>
      </rPr>
      <t>Diciembre:</t>
    </r>
    <r>
      <rPr>
        <sz val="10"/>
        <color theme="1"/>
        <rFont val="Arial"/>
        <family val="2"/>
      </rPr>
      <t xml:space="preserv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(90,24%), el cual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t>
    </r>
    <r>
      <rPr>
        <b/>
        <sz val="10"/>
        <color theme="1"/>
        <rFont val="Arial"/>
        <family val="2"/>
      </rPr>
      <t/>
    </r>
  </si>
  <si>
    <t xml:space="preserve">Noviembre: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(83,75%), el cual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t>
  </si>
  <si>
    <r>
      <t xml:space="preserve">Octubre: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(83,33%), el cual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t>
    </r>
    <r>
      <rPr>
        <b/>
        <sz val="10"/>
        <color theme="1"/>
        <rFont val="Arial"/>
        <family val="2"/>
      </rPr>
      <t/>
    </r>
  </si>
  <si>
    <r>
      <t xml:space="preserve">Indicador 1: </t>
    </r>
    <r>
      <rPr>
        <sz val="10"/>
        <color indexed="8"/>
        <rFont val="Calibri"/>
        <family val="2"/>
      </rPr>
      <t xml:space="preserve">Durante el primer semestre de 2019 se adelantaron un total de 100 actividades directamente relacionadas con el Mantenimiento de Infraestructura; 85 actividades más de las 15 inicialmente programadas, por requerimientos correctivos y novedades presentadas y reportadas.
</t>
    </r>
    <r>
      <rPr>
        <b/>
        <sz val="10"/>
        <color indexed="8"/>
        <rFont val="Calibri"/>
        <family val="2"/>
      </rPr>
      <t xml:space="preserve">
Indicador 2: </t>
    </r>
    <r>
      <rPr>
        <sz val="10"/>
        <color indexed="8"/>
        <rFont val="Calibri"/>
        <family val="2"/>
      </rPr>
      <t>Dentro del plan estratégico de seguiridad vial, se encuentra el mantenimiento preventivo y correctivo de los vehículos, los cuales en el primer semestre fueron programados 56 mantenimientos, cumpliéndose  52, esto se manifestó sobre todo en algunas motocicletas, las cuales el mantenimiento preventivo, pasó a ser correctivo superando lo previsto economicamente, lo cual no permitió realizar a tiempo el mtto, hasta tanto no se hizo el debido estudio de lo que implicaba la reparación. De igual forma un vehículo estuvo fuera de servicio por más de un mes, mientras se conseguía los repuestos.</t>
    </r>
  </si>
  <si>
    <t xml:space="preserve"> Ejecución presupuestal del 2019, Informe de Gestión 2019</t>
  </si>
  <si>
    <r>
      <t xml:space="preserve">Indicador 1: </t>
    </r>
    <r>
      <rPr>
        <sz val="11"/>
        <color theme="1"/>
        <rFont val="Calibri"/>
        <family val="2"/>
        <scheme val="minor"/>
      </rPr>
      <t xml:space="preserve"> Para el mes de </t>
    </r>
    <r>
      <rPr>
        <b/>
        <sz val="11"/>
        <color theme="1"/>
        <rFont val="Calibri"/>
        <family val="2"/>
        <scheme val="minor"/>
      </rPr>
      <t xml:space="preserve">JULIO </t>
    </r>
    <r>
      <rPr>
        <sz val="11"/>
        <color theme="1"/>
        <rFont val="Calibri"/>
        <family val="2"/>
        <scheme val="minor"/>
      </rPr>
      <t xml:space="preserve">hay una disminución en el recaudo,  lo que obedece a la modificación del valor presupuestado en los ingresos (aumento en el porcentaje de sobretasa ambiental en el Distrito de Santa Marta, vigencias expiradas y firmas de convenios)  y su recaudo se reflejará en los meses posteriores.
</t>
    </r>
    <r>
      <rPr>
        <b/>
        <sz val="11"/>
        <color theme="1"/>
        <rFont val="Calibri"/>
        <family val="2"/>
        <scheme val="minor"/>
      </rPr>
      <t>Indicador 2:</t>
    </r>
    <r>
      <rPr>
        <sz val="11"/>
        <color theme="1"/>
        <rFont val="Calibri"/>
        <family val="2"/>
        <scheme val="minor"/>
      </rPr>
      <t xml:space="preserve">  Para El mes de </t>
    </r>
    <r>
      <rPr>
        <b/>
        <sz val="11"/>
        <color theme="1"/>
        <rFont val="Calibri"/>
        <family val="2"/>
        <scheme val="minor"/>
      </rPr>
      <t xml:space="preserve">JULIO  </t>
    </r>
    <r>
      <rPr>
        <sz val="11"/>
        <color theme="1"/>
        <rFont val="Calibri"/>
        <family val="2"/>
        <scheme val="minor"/>
      </rPr>
      <t xml:space="preserve"> hay  un aumento de 0,54% en comparación con el año anterior para el mismo periodo. Como resultado en el aumento de la adquisición de servicios en la vigencia actual.</t>
    </r>
    <r>
      <rPr>
        <b/>
        <sz val="11"/>
        <color theme="1"/>
        <rFont val="Calibri"/>
        <family val="2"/>
        <scheme val="minor"/>
      </rPr>
      <t xml:space="preserve">
Indicador 3:</t>
    </r>
    <r>
      <rPr>
        <sz val="11"/>
        <color theme="1"/>
        <rFont val="Calibri"/>
        <family val="2"/>
        <scheme val="minor"/>
      </rPr>
      <t xml:space="preserve"> Para El mes de</t>
    </r>
    <r>
      <rPr>
        <b/>
        <sz val="11"/>
        <color theme="1"/>
        <rFont val="Calibri"/>
        <family val="2"/>
        <scheme val="minor"/>
      </rPr>
      <t xml:space="preserve"> JULIO   </t>
    </r>
    <r>
      <rPr>
        <sz val="11"/>
        <color theme="1"/>
        <rFont val="Calibri"/>
        <family val="2"/>
        <scheme val="minor"/>
      </rPr>
      <t>hay  un aumento de2,23% en comparación con el año anterior para el mismo periodo. Como resultado en el aumento de la adquisición de servicios en el presente año.</t>
    </r>
  </si>
  <si>
    <r>
      <t xml:space="preserve">Indicador 1: </t>
    </r>
    <r>
      <rPr>
        <sz val="11"/>
        <color theme="1"/>
        <rFont val="Calibri"/>
        <family val="2"/>
        <scheme val="minor"/>
      </rPr>
      <t xml:space="preserve"> Para el mes de </t>
    </r>
    <r>
      <rPr>
        <b/>
        <sz val="11"/>
        <color theme="1"/>
        <rFont val="Calibri"/>
        <family val="2"/>
        <scheme val="minor"/>
      </rPr>
      <t xml:space="preserve">AGOSTO </t>
    </r>
    <r>
      <rPr>
        <sz val="11"/>
        <color theme="1"/>
        <rFont val="Calibri"/>
        <family val="2"/>
        <scheme val="minor"/>
      </rPr>
      <t xml:space="preserve">hay una disminución en el recaudo en comparación al mismo periodo del 2018,  lo que obedece a la modificación del valor presupuestado en los ingresos para el segundo semestre (aumento en el porcentaje de sobretasa ambiental en el Distrito de Santa Marta, vigencias expiradas y firmas de convenios). 
</t>
    </r>
    <r>
      <rPr>
        <b/>
        <sz val="11"/>
        <color theme="1"/>
        <rFont val="Calibri"/>
        <family val="2"/>
        <scheme val="minor"/>
      </rPr>
      <t>Indicador 2:</t>
    </r>
    <r>
      <rPr>
        <sz val="11"/>
        <color theme="1"/>
        <rFont val="Calibri"/>
        <family val="2"/>
        <scheme val="minor"/>
      </rPr>
      <t xml:space="preserve">  Para El mes de </t>
    </r>
    <r>
      <rPr>
        <b/>
        <sz val="11"/>
        <color theme="1"/>
        <rFont val="Calibri"/>
        <family val="2"/>
        <scheme val="minor"/>
      </rPr>
      <t xml:space="preserve">AGOSTO  </t>
    </r>
    <r>
      <rPr>
        <sz val="11"/>
        <color theme="1"/>
        <rFont val="Calibri"/>
        <family val="2"/>
        <scheme val="minor"/>
      </rPr>
      <t xml:space="preserve"> hay  una disminución en comparación con el año anterior para el mismo periodo, esto obedece al incremento presentado en el mes anteriór por la adquisición de serviciós que en este mes no se dío.
</t>
    </r>
    <r>
      <rPr>
        <b/>
        <sz val="11"/>
        <color theme="1"/>
        <rFont val="Calibri"/>
        <family val="2"/>
        <scheme val="minor"/>
      </rPr>
      <t xml:space="preserve">Indicador 3:  </t>
    </r>
    <r>
      <rPr>
        <sz val="11"/>
        <color theme="1"/>
        <rFont val="Calibri"/>
        <family val="2"/>
        <scheme val="minor"/>
      </rPr>
      <t>Para el mes de</t>
    </r>
    <r>
      <rPr>
        <b/>
        <sz val="11"/>
        <color theme="1"/>
        <rFont val="Calibri"/>
        <family val="2"/>
        <scheme val="minor"/>
      </rPr>
      <t xml:space="preserve"> AGOSTO  </t>
    </r>
    <r>
      <rPr>
        <sz val="11"/>
        <color theme="1"/>
        <rFont val="Calibri"/>
        <family val="2"/>
        <scheme val="minor"/>
      </rPr>
      <t>hay  un aumento de1,87% en comparación con el año anterior para el mismo periodo. Como resultado al pago realizado de los recursos comprometidos.</t>
    </r>
  </si>
  <si>
    <r>
      <t xml:space="preserve">Indicador 1: </t>
    </r>
    <r>
      <rPr>
        <sz val="11"/>
        <color theme="1"/>
        <rFont val="Calibri"/>
        <family val="2"/>
        <scheme val="minor"/>
      </rPr>
      <t xml:space="preserve"> Para el mes de </t>
    </r>
    <r>
      <rPr>
        <b/>
        <sz val="11"/>
        <color theme="1"/>
        <rFont val="Calibri"/>
        <family val="2"/>
        <scheme val="minor"/>
      </rPr>
      <t xml:space="preserve">SEPTIEMBRE </t>
    </r>
    <r>
      <rPr>
        <sz val="11"/>
        <color theme="1"/>
        <rFont val="Calibri"/>
        <family val="2"/>
        <scheme val="minor"/>
      </rPr>
      <t xml:space="preserve">hay una disminución en el recaudo en comparación al mismo periodo del 2018,  lo que obedece a la demora del giro de lo recaudado del Distrito de Santa Marta, los demás usuarios han tenido un comportamiento similar al periodo anterior.
</t>
    </r>
    <r>
      <rPr>
        <b/>
        <sz val="11"/>
        <color theme="1"/>
        <rFont val="Calibri"/>
        <family val="2"/>
        <scheme val="minor"/>
      </rPr>
      <t>Indicador 2:</t>
    </r>
    <r>
      <rPr>
        <sz val="11"/>
        <color theme="1"/>
        <rFont val="Calibri"/>
        <family val="2"/>
        <scheme val="minor"/>
      </rPr>
      <t xml:space="preserve">  Para El mes de </t>
    </r>
    <r>
      <rPr>
        <b/>
        <sz val="11"/>
        <color theme="1"/>
        <rFont val="Calibri"/>
        <family val="2"/>
        <scheme val="minor"/>
      </rPr>
      <t>SEPTIEMBRE</t>
    </r>
    <r>
      <rPr>
        <sz val="11"/>
        <color theme="1"/>
        <rFont val="Calibri"/>
        <family val="2"/>
        <scheme val="minor"/>
      </rPr>
      <t xml:space="preserve"> hay  una disminución en comparación con el año anterior para el mismo periodo, esto obedece a la disminución de recaudos debido a que la apropiación de recursos es directamente proporcional al incremento del recaudo.
</t>
    </r>
    <r>
      <rPr>
        <b/>
        <sz val="11"/>
        <color theme="1"/>
        <rFont val="Calibri"/>
        <family val="2"/>
        <scheme val="minor"/>
      </rPr>
      <t xml:space="preserve">Indicador 3:  </t>
    </r>
    <r>
      <rPr>
        <sz val="11"/>
        <color theme="1"/>
        <rFont val="Calibri"/>
        <family val="2"/>
        <scheme val="minor"/>
      </rPr>
      <t>Para el mes de</t>
    </r>
    <r>
      <rPr>
        <b/>
        <sz val="11"/>
        <color theme="1"/>
        <rFont val="Calibri"/>
        <family val="2"/>
        <scheme val="minor"/>
      </rPr>
      <t xml:space="preserve"> SEPTIEMBRE </t>
    </r>
    <r>
      <rPr>
        <sz val="11"/>
        <color theme="1"/>
        <rFont val="Calibri"/>
        <family val="2"/>
        <scheme val="minor"/>
      </rPr>
      <t>hay  un aumento de 2.36% en comparación con el año anterior para el mismo periodo. Como resultado al pago realizado de los recursos comprometidos.</t>
    </r>
  </si>
  <si>
    <r>
      <t xml:space="preserve">Indicador 1: </t>
    </r>
    <r>
      <rPr>
        <sz val="11"/>
        <color theme="1"/>
        <rFont val="Calibri"/>
        <family val="2"/>
        <scheme val="minor"/>
      </rPr>
      <t xml:space="preserve"> Para el mes de </t>
    </r>
    <r>
      <rPr>
        <b/>
        <sz val="11"/>
        <color theme="1"/>
        <rFont val="Calibri"/>
        <family val="2"/>
        <scheme val="minor"/>
      </rPr>
      <t xml:space="preserve">OCTUBRE </t>
    </r>
    <r>
      <rPr>
        <sz val="11"/>
        <color theme="1"/>
        <rFont val="Calibri"/>
        <family val="2"/>
        <scheme val="minor"/>
      </rPr>
      <t xml:space="preserve">hay una disminución en el recaudo en comparación al mismo periodo del 2018,  lo que obedece a la demora del giro de lo recaudado del Distrito de Santa Marta, los demás usuarios han tenido un comportamiento similar al periodo anterior.
</t>
    </r>
    <r>
      <rPr>
        <b/>
        <sz val="11"/>
        <color theme="1"/>
        <rFont val="Calibri"/>
        <family val="2"/>
        <scheme val="minor"/>
      </rPr>
      <t>Indicador 2:</t>
    </r>
    <r>
      <rPr>
        <sz val="11"/>
        <color theme="1"/>
        <rFont val="Calibri"/>
        <family val="2"/>
        <scheme val="minor"/>
      </rPr>
      <t xml:space="preserve">  Para El mes de </t>
    </r>
    <r>
      <rPr>
        <b/>
        <sz val="11"/>
        <color theme="1"/>
        <rFont val="Calibri"/>
        <family val="2"/>
        <scheme val="minor"/>
      </rPr>
      <t>OCTUBRE</t>
    </r>
    <r>
      <rPr>
        <sz val="11"/>
        <color theme="1"/>
        <rFont val="Calibri"/>
        <family val="2"/>
        <scheme val="minor"/>
      </rPr>
      <t xml:space="preserve"> hay  una disminución en comparación con el año anterior para el mismo periodo, esto obedece a la disminución de recaudos debido a que la apropiación de recursos es directamente proporcional al incremento del recaudo.
</t>
    </r>
    <r>
      <rPr>
        <b/>
        <sz val="11"/>
        <color theme="1"/>
        <rFont val="Calibri"/>
        <family val="2"/>
        <scheme val="minor"/>
      </rPr>
      <t xml:space="preserve">Indicador 3:  </t>
    </r>
    <r>
      <rPr>
        <sz val="11"/>
        <color theme="1"/>
        <rFont val="Calibri"/>
        <family val="2"/>
        <scheme val="minor"/>
      </rPr>
      <t>Para el mes de</t>
    </r>
    <r>
      <rPr>
        <b/>
        <sz val="11"/>
        <color theme="1"/>
        <rFont val="Calibri"/>
        <family val="2"/>
        <scheme val="minor"/>
      </rPr>
      <t xml:space="preserve"> OCTUBRE </t>
    </r>
    <r>
      <rPr>
        <sz val="11"/>
        <color theme="1"/>
        <rFont val="Calibri"/>
        <family val="2"/>
        <scheme val="minor"/>
      </rPr>
      <t>hay  un aumento de 2.21% en comparación con el año anterior para el mismo periodo. Como resultado al pago realizado de los recursos comprometidos.</t>
    </r>
  </si>
  <si>
    <r>
      <t xml:space="preserve">Indicador 1: </t>
    </r>
    <r>
      <rPr>
        <sz val="11"/>
        <color theme="1"/>
        <rFont val="Calibri"/>
        <family val="2"/>
        <scheme val="minor"/>
      </rPr>
      <t xml:space="preserve"> Para el mes de NOVIEMBRE</t>
    </r>
    <r>
      <rPr>
        <b/>
        <sz val="11"/>
        <color theme="1"/>
        <rFont val="Calibri"/>
        <family val="2"/>
        <scheme val="minor"/>
      </rPr>
      <t xml:space="preserve"> </t>
    </r>
    <r>
      <rPr>
        <sz val="11"/>
        <color theme="1"/>
        <rFont val="Calibri"/>
        <family val="2"/>
        <scheme val="minor"/>
      </rPr>
      <t xml:space="preserve">hay una disminución en el recaudo en comparación al mismo periodo del 2018,  lo que obedece a la demora del giro de lo recaudado del Distrito de Santa Marta, los demás usuarios han tenido un comportamiento similar al periodo anterior.
</t>
    </r>
    <r>
      <rPr>
        <b/>
        <sz val="11"/>
        <color theme="1"/>
        <rFont val="Calibri"/>
        <family val="2"/>
        <scheme val="minor"/>
      </rPr>
      <t>Indicador 2:</t>
    </r>
    <r>
      <rPr>
        <sz val="11"/>
        <color theme="1"/>
        <rFont val="Calibri"/>
        <family val="2"/>
        <scheme val="minor"/>
      </rPr>
      <t xml:space="preserve">  Para El mes de NOVIEMBRE hay  un aumento en comparación con el año anterior para el mismo periodo,  Como resultado en el aumento de la adquisición de servicios en la vigencia actual.
</t>
    </r>
    <r>
      <rPr>
        <b/>
        <sz val="11"/>
        <color theme="1"/>
        <rFont val="Calibri"/>
        <family val="2"/>
        <scheme val="minor"/>
      </rPr>
      <t xml:space="preserve">Indicador 3:  </t>
    </r>
    <r>
      <rPr>
        <sz val="11"/>
        <color theme="1"/>
        <rFont val="Calibri"/>
        <family val="2"/>
        <scheme val="minor"/>
      </rPr>
      <t>Para el mes de</t>
    </r>
    <r>
      <rPr>
        <b/>
        <sz val="11"/>
        <color theme="1"/>
        <rFont val="Calibri"/>
        <family val="2"/>
        <scheme val="minor"/>
      </rPr>
      <t xml:space="preserve"> </t>
    </r>
    <r>
      <rPr>
        <sz val="11"/>
        <color theme="1"/>
        <rFont val="Calibri"/>
        <family val="2"/>
        <scheme val="minor"/>
      </rPr>
      <t>NOVIEMBRE</t>
    </r>
    <r>
      <rPr>
        <b/>
        <sz val="11"/>
        <color theme="1"/>
        <rFont val="Calibri"/>
        <family val="2"/>
        <scheme val="minor"/>
      </rPr>
      <t xml:space="preserve"> </t>
    </r>
    <r>
      <rPr>
        <sz val="11"/>
        <color theme="1"/>
        <rFont val="Calibri"/>
        <family val="2"/>
        <scheme val="minor"/>
      </rPr>
      <t>hay  una disminución minima de 0,20% , es decir hay un comportamiento similar en comparación con el año anterior para el mismo periodo,</t>
    </r>
  </si>
  <si>
    <r>
      <t xml:space="preserve">Indicador 1: </t>
    </r>
    <r>
      <rPr>
        <sz val="11"/>
        <color theme="1"/>
        <rFont val="Calibri"/>
        <family val="2"/>
        <scheme val="minor"/>
      </rPr>
      <t xml:space="preserve"> Para el mes de </t>
    </r>
    <r>
      <rPr>
        <b/>
        <sz val="11"/>
        <color theme="1"/>
        <rFont val="Calibri"/>
        <family val="2"/>
        <scheme val="minor"/>
      </rPr>
      <t>DICIEMBRE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hay un aumento en el recaudo en comparación al mismo periodo del 2018,  esto obedece al giro de lo recaudado del Distrito de Santa Marta, los demás usuarios han tenido un comportamiento similar al periodo anterior.
</t>
    </r>
    <r>
      <rPr>
        <b/>
        <sz val="11"/>
        <color theme="1"/>
        <rFont val="Calibri"/>
        <family val="2"/>
        <scheme val="minor"/>
      </rPr>
      <t>Indicador 2:</t>
    </r>
    <r>
      <rPr>
        <sz val="11"/>
        <color theme="1"/>
        <rFont val="Calibri"/>
        <family val="2"/>
        <scheme val="minor"/>
      </rPr>
      <t xml:space="preserve">  Para El mes de </t>
    </r>
    <r>
      <rPr>
        <b/>
        <sz val="11"/>
        <color theme="1"/>
        <rFont val="Calibri"/>
        <family val="2"/>
        <scheme val="minor"/>
      </rPr>
      <t>DICIEMBR</t>
    </r>
    <r>
      <rPr>
        <sz val="11"/>
        <color theme="1"/>
        <rFont val="Calibri"/>
        <family val="2"/>
        <scheme val="minor"/>
      </rPr>
      <t xml:space="preserve">E hay  un aumento en comparación con el año anterior para el mismo periodo,  Como resultado en el aumento de la adquisición de servicios en la vigencia actual.
</t>
    </r>
    <r>
      <rPr>
        <b/>
        <sz val="11"/>
        <color theme="1"/>
        <rFont val="Calibri"/>
        <family val="2"/>
        <scheme val="minor"/>
      </rPr>
      <t xml:space="preserve">Indicador 3:  </t>
    </r>
    <r>
      <rPr>
        <sz val="11"/>
        <color theme="1"/>
        <rFont val="Calibri"/>
        <family val="2"/>
        <scheme val="minor"/>
      </rPr>
      <t>Para el mes de</t>
    </r>
    <r>
      <rPr>
        <b/>
        <sz val="11"/>
        <color theme="1"/>
        <rFont val="Calibri"/>
        <family val="2"/>
        <scheme val="minor"/>
      </rPr>
      <t xml:space="preserve"> DICIEMBRE  </t>
    </r>
    <r>
      <rPr>
        <sz val="11"/>
        <color theme="1"/>
        <rFont val="Calibri"/>
        <family val="2"/>
        <scheme val="minor"/>
      </rPr>
      <t>hay  un Aumento en comparacion con el año anterior para el mismo periodo como  resultado de los pagos realizados en los recursos comprometidos.</t>
    </r>
  </si>
  <si>
    <t>Indicador 1: El porcentaje de cumplimiento del indicador del Plan Estratégico del Talento Humano es del 79%
Indicador 2: El porcentaje de cumplimiento del indicador del Plan Anual de Vacantes  es del 100%
Indicador 3: El porcentaje de cumplimiento del indicador del Plan de Capacitación es del 80%
Indicador 4: El porcentaje de cumplimiento del indicador del Plan de Bienestar Social Laboral es del 79%
Indicador 5: Se reporta 11,71 en el indiador en diciembre,  debido a que se presentó 1 accidente de trabajo entidad en este mes. 
Indicador 6: Para el mes de diciembre el reporte es 46,84 en el  indicador de Indice de Lesiones Incapacitantes, debido a los 4 días reportado por el funcionario por el motivo de accidente de trabajo.  
Indicador 7: Se detalla que el resultado de este indicador es 0 porque existe una inconsistencia en la fórmula</t>
  </si>
  <si>
    <r>
      <t>PERIODO A EVALUAR(AÑO)</t>
    </r>
    <r>
      <rPr>
        <sz val="10"/>
        <rFont val="Arial"/>
        <family val="2"/>
      </rPr>
      <t>:</t>
    </r>
    <r>
      <rPr>
        <b/>
        <sz val="10"/>
        <rFont val="Arial"/>
        <family val="2"/>
      </rPr>
      <t xml:space="preserve"> </t>
    </r>
    <r>
      <rPr>
        <sz val="10"/>
        <rFont val="Arial"/>
        <family val="2"/>
      </rPr>
      <t>2019</t>
    </r>
  </si>
  <si>
    <r>
      <rPr>
        <b/>
        <sz val="13"/>
        <color theme="1"/>
        <rFont val="Calibri"/>
        <family val="2"/>
        <scheme val="minor"/>
      </rPr>
      <t xml:space="preserve">Cumplimiento del Esquema de Actualización de Información en la Página Web: </t>
    </r>
    <r>
      <rPr>
        <sz val="13"/>
        <color theme="1"/>
        <rFont val="Calibri"/>
        <family val="2"/>
        <scheme val="minor"/>
      </rPr>
      <t xml:space="preserve">El esquema de publicación es revisado continuamente, para su actualización, mejorando su estado de cumplimiento
</t>
    </r>
    <r>
      <rPr>
        <b/>
        <sz val="13"/>
        <color theme="1"/>
        <rFont val="Calibri"/>
        <family val="2"/>
        <scheme val="minor"/>
      </rPr>
      <t>Porcentajes de ejecución de los proyectos en implementación:</t>
    </r>
    <r>
      <rPr>
        <sz val="13"/>
        <color theme="1"/>
        <rFont val="Calibri"/>
        <family val="2"/>
        <scheme val="minor"/>
      </rPr>
      <t xml:space="preserve"> Se evalúa en este item los proyectos de la actualización del PETI, revisión y seguimiento para la actualización de página Web, la administración de la página Web, la ejecución y monitoreode acciones para la Seguridad de la Información; los cuales deben ser ejecutados e implementando en el transcurso del año.
</t>
    </r>
    <r>
      <rPr>
        <b/>
        <sz val="13"/>
        <color theme="1"/>
        <rFont val="Calibri"/>
        <family val="2"/>
        <scheme val="minor"/>
      </rPr>
      <t>Porcentajes de ejecución de los planes:</t>
    </r>
    <r>
      <rPr>
        <sz val="13"/>
        <color theme="1"/>
        <rFont val="Calibri"/>
        <family val="2"/>
        <scheme val="minor"/>
      </rPr>
      <t xml:space="preserve"> El plan actual de PETI debe ser actualizado, debido a la falta de presupuesto, por lo cual algunas actividades que estaban contempladas (dependiendo de presupuesto) deben ser replanteadas, y definiendo la acciones concretas a ejecutar con la escases de presupuessto.
</t>
    </r>
    <r>
      <rPr>
        <b/>
        <sz val="13"/>
        <color theme="1"/>
        <rFont val="Calibri"/>
        <family val="2"/>
        <scheme val="minor"/>
      </rPr>
      <t>Cumplimiento del Cronograma de Mantenimientos Preventivos:</t>
    </r>
    <r>
      <rPr>
        <sz val="13"/>
        <color theme="1"/>
        <rFont val="Calibri"/>
        <family val="2"/>
        <scheme val="minor"/>
      </rPr>
      <t xml:space="preserve"> El plan de mantenimiento 2019 inició en el mes de junio, teniendose programadas 34 acciones, las cuales se cumplieron en un 100%.
</t>
    </r>
    <r>
      <rPr>
        <b/>
        <sz val="13"/>
        <color theme="1"/>
        <rFont val="Calibri"/>
        <family val="2"/>
        <scheme val="minor"/>
      </rPr>
      <t xml:space="preserve">Atención de Solicitudes: </t>
    </r>
    <r>
      <rPr>
        <sz val="13"/>
        <color theme="1"/>
        <rFont val="Calibri"/>
        <family val="2"/>
        <scheme val="minor"/>
      </rPr>
      <t xml:space="preserve">Las solicitudes fueron atendidas conforme llegaron, sin embargo algunos mantenimientos correctivos que dependian de servicios externos tuvieron retraso en su atención.
</t>
    </r>
    <r>
      <rPr>
        <b/>
        <sz val="13"/>
        <color theme="1"/>
        <rFont val="Calibri"/>
        <family val="2"/>
        <scheme val="minor"/>
      </rPr>
      <t xml:space="preserve">Satisfacción de los usuarios de los servicios informático: </t>
    </r>
    <r>
      <rPr>
        <sz val="13"/>
        <color theme="1"/>
        <rFont val="Calibri"/>
        <family val="2"/>
        <scheme val="minor"/>
      </rPr>
      <t xml:space="preserve">El indicador para el mes de junio arrojó un 86% de satsfaccion en los usuarios, debido a que no se han presentado muchas inconformidades.
</t>
    </r>
    <r>
      <rPr>
        <b/>
        <sz val="13"/>
        <color theme="1"/>
        <rFont val="Calibri"/>
        <family val="2"/>
        <scheme val="minor"/>
      </rPr>
      <t>Cumplimiento del Plan de Gestión de la Seguridad de la Información:</t>
    </r>
    <r>
      <rPr>
        <sz val="13"/>
        <color theme="1"/>
        <rFont val="Calibri"/>
        <family val="2"/>
        <scheme val="minor"/>
      </rPr>
      <t xml:space="preserve"> No aplica en el periodo
</t>
    </r>
  </si>
  <si>
    <t>Indicador 1:  Las transferencias documentales deben realizarse una sola vez y durante el primer trimestre del año. Las dependencias responsables de transferir documentos no pudieron realizarlo debido a que la bodega de archivo se encontraba llena, se realizaron trabajos de adecuacion lo que permitió cumplimiento del 100% en Junio de 2019.
Indicador 2:  No todas las dependencias que cuentan con documentos en gestion  realizaron la entrega de los inventarios documentales durante el primer semestre de 2019 por eso manteniamos un cumplimiento del 80%, pero durante el tercer trimestre la  dependencia que no habia cumplido, cumplió con la entrega de los inventarios lo que nos da un cumplimiento del 100%.</t>
  </si>
  <si>
    <t>Indicador 1: De acuerdo a los bienes y servicios establecidos en el plan anual de adquisiones 2019 se tiene que se ha cumplido con cabalidad las metas establecidas en el mismo,</t>
  </si>
  <si>
    <r>
      <t xml:space="preserve">AREA: </t>
    </r>
    <r>
      <rPr>
        <sz val="10"/>
        <rFont val="Arial"/>
        <family val="2"/>
      </rPr>
      <t>Oficina de contratación de la Dirección General</t>
    </r>
  </si>
  <si>
    <t xml:space="preserve"> Ejecución Fisica del 2019, Informe de Gestión 2019 </t>
  </si>
  <si>
    <t xml:space="preserve"> Ejecución presupuestal del 2019, Informe de Gestión 2019 </t>
  </si>
  <si>
    <r>
      <t xml:space="preserve">Indicador 1:  </t>
    </r>
    <r>
      <rPr>
        <sz val="11"/>
        <color indexed="8"/>
        <rFont val="Calibri"/>
        <family val="2"/>
      </rPr>
      <t xml:space="preserve">El resultado del indicador anual fue del 91% con relación a la eficacia del cumplimiento de la meta fisica del año 2019, este indicador disminuyo con relación al año 2018 el cual fue del 96%. Al analizar las cifras del Avance Físico del Plan de Acción a corte 31 de Diciembre de 2019, se destaca como avance importante la ejecución de los proyectos “Formulación de Planes de Manejo y Ordenación de Cuencas Hidrográficas”, “Obras de Recuperación de Humedales y Cuerpos de Agua para la mitigación del Riesgo” y “Restauración ambiental de los caños El Burro y El Salado como aporte a la recuperación del Ecosistema de la C.G.S.M., departamento del Magdalena”, igualmente la ejecución de las obras de recuperación de la Ciénaga Grande de Santa Marta para mantener el equilibrio del ecosistema. </t>
    </r>
    <r>
      <rPr>
        <b/>
        <sz val="11"/>
        <color indexed="8"/>
        <rFont val="Calibri"/>
        <family val="2"/>
      </rPr>
      <t xml:space="preserve">
Indicador 2: </t>
    </r>
    <r>
      <rPr>
        <sz val="11"/>
        <color indexed="8"/>
        <rFont val="Calibri"/>
        <family val="2"/>
      </rPr>
      <t>El resultado con respecto al presupuesto de inversión apropiado contra lo ejecutado fue del 93%, aumento con relación al año 2018 el cual fue del 86%, Con respecto a el presupuesto total de gastos de CORPAMAG a corte 31 de Diciembre de 2019, fue de $52.854 millones de pesos de los cuales se han ejecutado recursos por valor de $49.824 millones de pesos, así mismo sobre el total ejecutado se efectuaron pagos por valor de $ 34.655 millones de pesos.</t>
    </r>
    <r>
      <rPr>
        <b/>
        <sz val="11"/>
        <color indexed="8"/>
        <rFont val="Calibri"/>
        <family val="2"/>
      </rPr>
      <t xml:space="preserve">
Indicador 3:
Indicador 4:
Indicador 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</si>
</sst>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color theme="1"/>
      <name val="Calibri"/>
      <family val="2"/>
      <scheme val="minor"/>
    </font>
    <font>
      <b/>
      <sz val="10"/>
      <name val="Arial"/>
      <family val="2"/>
    </font>
    <font>
      <b/>
      <sz val="10"/>
      <color theme="1"/>
      <name val="Calibri"/>
      <family val="2"/>
      <scheme val="minor"/>
    </font>
    <font>
      <sz val="10"/>
      <color theme="1"/>
      <name val="Calibri"/>
      <family val="2"/>
      <scheme val="minor"/>
    </font>
    <font>
      <b/>
      <sz val="10"/>
      <color rgb="FFFF0000"/>
      <name val="Arial"/>
      <family val="2"/>
    </font>
    <font>
      <sz val="10"/>
      <name val="Calibri"/>
      <family val="2"/>
      <scheme val="minor"/>
    </font>
    <font>
      <b/>
      <sz val="11"/>
      <color indexed="8"/>
      <name val="Calibri"/>
      <family val="2"/>
    </font>
    <font>
      <b/>
      <sz val="8"/>
      <color theme="1"/>
      <name val="Calibri"/>
      <family val="2"/>
      <scheme val="minor"/>
    </font>
    <font>
      <sz val="8"/>
      <color theme="1"/>
      <name val="Calibri"/>
      <family val="2"/>
      <scheme val="minor"/>
    </font>
    <font>
      <b/>
      <sz val="9"/>
      <color indexed="81"/>
      <name val="Tahoma"/>
      <family val="2"/>
    </font>
    <font>
      <sz val="9"/>
      <color indexed="81"/>
      <name val="Tahoma"/>
      <family val="2"/>
    </font>
    <font>
      <sz val="10"/>
      <name val="Arial"/>
      <family val="2"/>
    </font>
    <font>
      <sz val="10"/>
      <color theme="1"/>
      <name val="Calibri"/>
      <family val="2"/>
    </font>
    <font>
      <sz val="10"/>
      <color theme="1"/>
      <name val="Arial"/>
      <family val="2"/>
    </font>
    <font>
      <sz val="12"/>
      <name val="Calibri"/>
      <scheme val="minor"/>
    </font>
    <font>
      <b/>
      <sz val="11"/>
      <name val="Arial"/>
      <family val="2"/>
    </font>
    <font>
      <sz val="12"/>
      <name val="Arial"/>
      <family val="2"/>
    </font>
    <font>
      <b/>
      <sz val="12"/>
      <name val="Arial"/>
      <family val="2"/>
    </font>
    <font>
      <sz val="12"/>
      <color theme="1"/>
      <name val="Calibri"/>
      <family val="2"/>
      <scheme val="minor"/>
    </font>
    <font>
      <sz val="12"/>
      <color indexed="8"/>
      <name val="Calibri"/>
      <family val="2"/>
    </font>
    <font>
      <b/>
      <sz val="10"/>
      <color theme="1"/>
      <name val="Arial"/>
      <family val="2"/>
    </font>
    <font>
      <b/>
      <u/>
      <sz val="11"/>
      <color indexed="8"/>
      <name val="Calibri"/>
      <family val="2"/>
    </font>
    <font>
      <b/>
      <u/>
      <sz val="11"/>
      <color theme="1"/>
      <name val="Calibri"/>
      <family val="2"/>
      <scheme val="minor"/>
    </font>
    <font>
      <b/>
      <u/>
      <sz val="10"/>
      <color theme="1"/>
      <name val="Calibri"/>
      <family val="2"/>
      <scheme val="minor"/>
    </font>
    <font>
      <u/>
      <sz val="10"/>
      <color theme="1"/>
      <name val="Calibri"/>
      <family val="2"/>
      <scheme val="minor"/>
    </font>
    <font>
      <b/>
      <sz val="10"/>
      <name val="Calibri"/>
      <family val="2"/>
      <scheme val="minor"/>
    </font>
    <font>
      <sz val="11"/>
      <name val="Calibri"/>
      <family val="2"/>
    </font>
    <font>
      <sz val="11"/>
      <color indexed="8"/>
      <name val="Calibri"/>
      <family val="2"/>
    </font>
    <font>
      <u/>
      <sz val="11"/>
      <color theme="1"/>
      <name val="Calibri"/>
      <family val="2"/>
      <scheme val="minor"/>
    </font>
    <font>
      <sz val="10"/>
      <color indexed="8"/>
      <name val="Calibri"/>
      <family val="2"/>
    </font>
    <font>
      <b/>
      <sz val="10"/>
      <color rgb="FF000000"/>
      <name val="Calibri"/>
      <family val="2"/>
    </font>
    <font>
      <sz val="10"/>
      <color rgb="FF000000"/>
      <name val="Calibri"/>
      <family val="2"/>
    </font>
    <font>
      <sz val="10"/>
      <name val="Calibri"/>
      <family val="2"/>
    </font>
    <font>
      <b/>
      <sz val="9"/>
      <color indexed="8"/>
      <name val="Tahoma"/>
      <family val="2"/>
    </font>
    <font>
      <sz val="9"/>
      <color indexed="8"/>
      <name val="Tahoma"/>
      <family val="2"/>
    </font>
    <font>
      <sz val="8"/>
      <name val="Arial"/>
      <family val="2"/>
    </font>
    <font>
      <b/>
      <sz val="9"/>
      <name val="Arial"/>
      <family val="2"/>
    </font>
    <font>
      <b/>
      <sz val="12"/>
      <color theme="1"/>
      <name val="Calibri"/>
      <family val="2"/>
      <scheme val="minor"/>
    </font>
    <font>
      <b/>
      <sz val="14"/>
      <color theme="1"/>
      <name val="Calibri"/>
      <family val="2"/>
      <scheme val="minor"/>
    </font>
    <font>
      <sz val="8"/>
      <name val="Calibri"/>
      <family val="2"/>
    </font>
    <font>
      <sz val="9"/>
      <name val="Arial"/>
      <family val="2"/>
    </font>
    <font>
      <b/>
      <sz val="10"/>
      <color indexed="8"/>
      <name val="Calibri"/>
      <family val="2"/>
    </font>
    <font>
      <u/>
      <sz val="11"/>
      <color theme="10"/>
      <name val="Calibri"/>
      <family val="2"/>
      <scheme val="minor"/>
    </font>
    <font>
      <u/>
      <sz val="8"/>
      <color theme="10"/>
      <name val="Calibri"/>
      <family val="2"/>
      <scheme val="minor"/>
    </font>
    <font>
      <b/>
      <sz val="12"/>
      <color indexed="81"/>
      <name val="Tahoma"/>
      <family val="2"/>
    </font>
    <font>
      <sz val="12"/>
      <color indexed="81"/>
      <name val="Tahoma"/>
      <family val="2"/>
    </font>
    <font>
      <sz val="11"/>
      <color indexed="81"/>
      <name val="Tahoma"/>
      <family val="2"/>
    </font>
    <font>
      <sz val="9"/>
      <color indexed="8"/>
      <name val="Arial"/>
      <family val="2"/>
    </font>
    <font>
      <b/>
      <sz val="8"/>
      <name val="Arial"/>
      <family val="2"/>
    </font>
    <font>
      <sz val="10"/>
      <color rgb="FFFF0000"/>
      <name val="Calibri"/>
      <family val="2"/>
    </font>
    <font>
      <sz val="13"/>
      <color rgb="FFFF0000"/>
      <name val="Calibri"/>
      <family val="2"/>
      <scheme val="minor"/>
    </font>
    <font>
      <sz val="10"/>
      <color theme="2" tint="-0.499984740745262"/>
      <name val="Calibri"/>
      <family val="2"/>
    </font>
    <font>
      <sz val="13"/>
      <color theme="1"/>
      <name val="Calibri"/>
      <family val="2"/>
      <scheme val="minor"/>
    </font>
    <font>
      <sz val="10"/>
      <color theme="4" tint="-0.499984740745262"/>
      <name val="Calibri"/>
      <family val="2"/>
    </font>
    <font>
      <b/>
      <sz val="13"/>
      <name val="Arial"/>
      <family val="2"/>
    </font>
    <font>
      <b/>
      <sz val="13"/>
      <color theme="1"/>
      <name val="Calibri"/>
      <family val="2"/>
      <scheme val="minor"/>
    </font>
    <font>
      <sz val="8"/>
      <name val="Calibri"/>
      <family val="2"/>
      <scheme val="minor"/>
    </font>
    <font>
      <sz val="8"/>
      <color indexed="8"/>
      <name val="Calibri"/>
      <family val="2"/>
    </font>
    <font>
      <b/>
      <sz val="10"/>
      <color rgb="FFFF0000"/>
      <name val="Calibri"/>
      <family val="2"/>
      <scheme val="minor"/>
    </font>
    <font>
      <b/>
      <sz val="9"/>
      <color indexed="81"/>
      <name val="Tahoma"/>
      <charset val="1"/>
    </font>
    <font>
      <b/>
      <sz val="11"/>
      <color indexed="81"/>
      <name val="Tahoma"/>
      <family val="2"/>
    </font>
  </fonts>
  <fills count="1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rgb="FFFFFFFF"/>
        <bgColor rgb="FF000000"/>
      </patternFill>
    </fill>
    <fill>
      <patternFill patternType="solid">
        <fgColor rgb="FFFCD5B4"/>
        <bgColor rgb="FF000000"/>
      </patternFill>
    </fill>
    <fill>
      <patternFill patternType="solid">
        <fgColor rgb="FFD8E4BC"/>
        <bgColor rgb="FF000000"/>
      </patternFill>
    </fill>
    <fill>
      <patternFill patternType="solid">
        <fgColor rgb="FFDDD9C4"/>
        <bgColor rgb="FF000000"/>
      </patternFill>
    </fill>
    <fill>
      <patternFill patternType="solid">
        <fgColor rgb="FFC5D9F1"/>
        <bgColor rgb="FF000000"/>
      </patternFill>
    </fill>
    <fill>
      <patternFill patternType="solid">
        <fgColor theme="5" tint="0.59999389629810485"/>
        <bgColor indexed="64"/>
      </patternFill>
    </fill>
    <fill>
      <patternFill patternType="solid">
        <fgColor theme="0" tint="-4.9989318521683403E-2"/>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6" fillId="0" borderId="0" applyNumberFormat="0" applyFill="0" applyBorder="0" applyAlignment="0" applyProtection="0"/>
  </cellStyleXfs>
  <cellXfs count="704">
    <xf numFmtId="0" fontId="0" fillId="0" borderId="0" xfId="0"/>
    <xf numFmtId="0" fontId="4" fillId="0" borderId="0" xfId="0" applyFont="1" applyBorder="1" applyAlignment="1">
      <alignment wrapText="1"/>
    </xf>
    <xf numFmtId="0" fontId="6"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alignment vertical="center" wrapText="1"/>
    </xf>
    <xf numFmtId="0" fontId="5" fillId="3" borderId="13"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9" fillId="0" borderId="33" xfId="0" applyFont="1" applyFill="1" applyBorder="1" applyAlignment="1">
      <alignment horizontal="center" vertical="center" wrapText="1"/>
    </xf>
    <xf numFmtId="0" fontId="7" fillId="0" borderId="33" xfId="0" applyFont="1" applyFill="1" applyBorder="1" applyAlignment="1">
      <alignment horizontal="center" vertical="center" wrapText="1"/>
    </xf>
    <xf numFmtId="9" fontId="7" fillId="0" borderId="33" xfId="1" applyFont="1" applyFill="1" applyBorder="1" applyAlignment="1">
      <alignment horizontal="center" vertical="center" wrapText="1"/>
    </xf>
    <xf numFmtId="0" fontId="7" fillId="2" borderId="33" xfId="0" applyFont="1" applyFill="1" applyBorder="1" applyAlignment="1">
      <alignment horizontal="center" vertical="center" wrapText="1"/>
    </xf>
    <xf numFmtId="9" fontId="7" fillId="0" borderId="33" xfId="1" applyFont="1" applyBorder="1" applyAlignment="1">
      <alignment horizontal="center" vertical="center" wrapText="1"/>
    </xf>
    <xf numFmtId="0" fontId="7" fillId="0" borderId="20" xfId="0" applyFont="1" applyBorder="1" applyAlignment="1">
      <alignment horizontal="center" vertical="center" wrapText="1"/>
    </xf>
    <xf numFmtId="0" fontId="7" fillId="0" borderId="35" xfId="0" applyFont="1" applyBorder="1" applyAlignment="1">
      <alignment horizontal="center" vertical="center" wrapText="1"/>
    </xf>
    <xf numFmtId="0" fontId="9" fillId="0" borderId="24" xfId="0" applyFont="1" applyFill="1" applyBorder="1" applyAlignment="1">
      <alignment horizontal="center" vertical="center" wrapText="1"/>
    </xf>
    <xf numFmtId="0" fontId="7" fillId="0" borderId="24" xfId="0" applyFont="1" applyFill="1" applyBorder="1" applyAlignment="1">
      <alignment horizontal="center" vertical="center" wrapText="1"/>
    </xf>
    <xf numFmtId="9" fontId="7" fillId="0" borderId="24" xfId="1" applyFont="1" applyFill="1" applyBorder="1" applyAlignment="1">
      <alignment horizontal="center" vertical="center" wrapText="1"/>
    </xf>
    <xf numFmtId="0" fontId="7" fillId="2" borderId="24" xfId="0" applyFont="1" applyFill="1" applyBorder="1" applyAlignment="1">
      <alignment horizontal="center" vertical="center" wrapText="1"/>
    </xf>
    <xf numFmtId="9" fontId="7" fillId="0" borderId="24" xfId="1" applyFont="1" applyBorder="1" applyAlignment="1">
      <alignment horizontal="center" vertical="center" wrapText="1"/>
    </xf>
    <xf numFmtId="9" fontId="7" fillId="0" borderId="26" xfId="1" applyFont="1" applyBorder="1" applyAlignment="1">
      <alignment horizontal="center" vertical="center" wrapText="1"/>
    </xf>
    <xf numFmtId="9" fontId="7" fillId="0" borderId="24" xfId="0" applyNumberFormat="1" applyFont="1" applyBorder="1" applyAlignment="1">
      <alignment horizontal="center" vertical="center" wrapText="1"/>
    </xf>
    <xf numFmtId="9"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9" fontId="7" fillId="0" borderId="13" xfId="1" applyFont="1" applyFill="1" applyBorder="1" applyAlignment="1">
      <alignment horizontal="center" vertical="center" wrapText="1"/>
    </xf>
    <xf numFmtId="0" fontId="7" fillId="2" borderId="13" xfId="0" applyFont="1" applyFill="1" applyBorder="1" applyAlignment="1">
      <alignment horizontal="center" vertical="center" wrapText="1"/>
    </xf>
    <xf numFmtId="9" fontId="7" fillId="0" borderId="13" xfId="0" applyNumberFormat="1" applyFont="1" applyBorder="1" applyAlignment="1">
      <alignment horizontal="center" vertical="center" wrapText="1"/>
    </xf>
    <xf numFmtId="9" fontId="7" fillId="0" borderId="30" xfId="0" applyNumberFormat="1" applyFont="1" applyBorder="1" applyAlignment="1">
      <alignment horizontal="center" vertical="center" wrapText="1"/>
    </xf>
    <xf numFmtId="0" fontId="11" fillId="0" borderId="0" xfId="0" applyFont="1"/>
    <xf numFmtId="0" fontId="7" fillId="0" borderId="0" xfId="0" applyFont="1" applyAlignment="1">
      <alignment wrapText="1"/>
    </xf>
    <xf numFmtId="0" fontId="12" fillId="0" borderId="0" xfId="0" applyFont="1"/>
    <xf numFmtId="0" fontId="7" fillId="0" borderId="0" xfId="0" applyFont="1" applyAlignment="1">
      <alignment horizontal="center" wrapText="1"/>
    </xf>
    <xf numFmtId="0" fontId="5" fillId="2" borderId="41" xfId="0" applyFont="1" applyFill="1" applyBorder="1" applyAlignment="1" applyProtection="1">
      <alignment vertical="center" wrapText="1"/>
      <protection hidden="1"/>
    </xf>
    <xf numFmtId="0" fontId="5" fillId="2" borderId="0" xfId="0" applyFont="1" applyFill="1" applyBorder="1" applyAlignment="1" applyProtection="1">
      <alignment vertical="center" wrapText="1"/>
      <protection hidden="1"/>
    </xf>
    <xf numFmtId="0" fontId="5" fillId="2" borderId="42" xfId="0" applyFont="1" applyFill="1" applyBorder="1" applyAlignment="1" applyProtection="1">
      <alignment vertical="center" wrapText="1"/>
      <protection hidden="1"/>
    </xf>
    <xf numFmtId="0" fontId="5" fillId="2" borderId="43" xfId="0" applyFont="1" applyFill="1" applyBorder="1" applyAlignment="1" applyProtection="1">
      <alignment vertical="center" wrapText="1"/>
      <protection hidden="1"/>
    </xf>
    <xf numFmtId="0" fontId="5" fillId="2" borderId="15" xfId="0" applyFont="1" applyFill="1" applyBorder="1" applyAlignment="1" applyProtection="1">
      <alignment vertical="center" wrapText="1"/>
      <protection hidden="1"/>
    </xf>
    <xf numFmtId="0" fontId="5" fillId="2" borderId="16" xfId="0" applyFont="1" applyFill="1" applyBorder="1" applyAlignment="1" applyProtection="1">
      <alignment vertical="center" wrapText="1"/>
      <protection hidden="1"/>
    </xf>
    <xf numFmtId="0" fontId="6" fillId="5" borderId="24" xfId="0" applyFont="1" applyFill="1" applyBorder="1" applyAlignment="1">
      <alignment horizontal="center" wrapText="1"/>
    </xf>
    <xf numFmtId="0" fontId="5" fillId="3" borderId="24" xfId="0" applyFont="1" applyFill="1" applyBorder="1" applyAlignment="1" applyProtection="1">
      <alignment horizontal="center" vertical="center" wrapText="1"/>
      <protection hidden="1"/>
    </xf>
    <xf numFmtId="0" fontId="7" fillId="0" borderId="24" xfId="0" applyFont="1" applyBorder="1" applyAlignment="1">
      <alignment vertical="center" wrapText="1"/>
    </xf>
    <xf numFmtId="0" fontId="7" fillId="0" borderId="24" xfId="0" applyFont="1" applyBorder="1" applyAlignment="1">
      <alignment horizontal="center" wrapText="1"/>
    </xf>
    <xf numFmtId="0" fontId="7" fillId="0" borderId="24" xfId="0" applyFont="1" applyBorder="1" applyAlignment="1">
      <alignment horizontal="center" vertical="center" wrapText="1"/>
    </xf>
    <xf numFmtId="0" fontId="15" fillId="0" borderId="24" xfId="0" applyFont="1" applyBorder="1" applyAlignment="1">
      <alignment horizontal="center" vertical="center" wrapText="1"/>
    </xf>
    <xf numFmtId="9" fontId="7" fillId="0" borderId="24" xfId="1" applyFont="1" applyBorder="1" applyAlignment="1">
      <alignment vertical="center" wrapText="1"/>
    </xf>
    <xf numFmtId="0" fontId="7" fillId="2" borderId="24" xfId="0" applyFont="1" applyFill="1" applyBorder="1" applyAlignment="1">
      <alignment wrapText="1"/>
    </xf>
    <xf numFmtId="9" fontId="7" fillId="2" borderId="24" xfId="1" applyFont="1" applyFill="1" applyBorder="1" applyAlignment="1">
      <alignment wrapText="1"/>
    </xf>
    <xf numFmtId="0" fontId="7" fillId="0" borderId="24" xfId="0" applyFont="1" applyBorder="1" applyAlignment="1">
      <alignment wrapText="1"/>
    </xf>
    <xf numFmtId="9" fontId="7" fillId="0" borderId="24" xfId="1" applyNumberFormat="1" applyFont="1" applyBorder="1" applyAlignment="1">
      <alignment wrapText="1"/>
    </xf>
    <xf numFmtId="9" fontId="7" fillId="0" borderId="24" xfId="1" applyFont="1" applyBorder="1" applyAlignment="1">
      <alignment wrapText="1"/>
    </xf>
    <xf numFmtId="0" fontId="9" fillId="0" borderId="24" xfId="0" applyFont="1" applyBorder="1" applyAlignment="1">
      <alignment horizontal="center" vertical="center" wrapText="1"/>
    </xf>
    <xf numFmtId="0" fontId="16" fillId="0" borderId="24" xfId="1" applyNumberFormat="1" applyFont="1" applyBorder="1" applyAlignment="1">
      <alignment horizontal="left" vertical="center" wrapText="1"/>
    </xf>
    <xf numFmtId="9" fontId="7" fillId="0" borderId="24" xfId="0" applyNumberFormat="1" applyFont="1" applyBorder="1" applyAlignment="1">
      <alignment wrapText="1"/>
    </xf>
    <xf numFmtId="0" fontId="7" fillId="0" borderId="24" xfId="1" applyNumberFormat="1" applyFont="1" applyBorder="1" applyAlignment="1">
      <alignment horizontal="left" vertical="center" wrapText="1"/>
    </xf>
    <xf numFmtId="0" fontId="7" fillId="7" borderId="24" xfId="0" applyFont="1" applyFill="1" applyBorder="1" applyAlignment="1">
      <alignment horizontal="center" wrapText="1"/>
    </xf>
    <xf numFmtId="0" fontId="7" fillId="7" borderId="24" xfId="0" applyFont="1" applyFill="1" applyBorder="1" applyAlignment="1">
      <alignment horizontal="center" vertical="center" wrapText="1"/>
    </xf>
    <xf numFmtId="0" fontId="9" fillId="7" borderId="24" xfId="0" applyFont="1" applyFill="1" applyBorder="1" applyAlignment="1">
      <alignment horizontal="center" vertical="center" wrapText="1"/>
    </xf>
    <xf numFmtId="9" fontId="7" fillId="7" borderId="24" xfId="1" applyFont="1" applyFill="1" applyBorder="1" applyAlignment="1">
      <alignment vertical="center" wrapText="1"/>
    </xf>
    <xf numFmtId="0" fontId="7" fillId="7" borderId="24" xfId="0" applyFont="1" applyFill="1" applyBorder="1" applyAlignment="1">
      <alignment vertical="center" wrapText="1"/>
    </xf>
    <xf numFmtId="9" fontId="9" fillId="0" borderId="24" xfId="1" applyNumberFormat="1" applyFont="1" applyBorder="1" applyAlignment="1">
      <alignment wrapText="1"/>
    </xf>
    <xf numFmtId="0" fontId="7" fillId="2" borderId="24" xfId="0" applyFont="1" applyFill="1" applyBorder="1" applyAlignment="1">
      <alignment horizontal="center" wrapText="1"/>
    </xf>
    <xf numFmtId="0" fontId="15" fillId="2" borderId="24" xfId="0" applyFont="1" applyFill="1" applyBorder="1" applyAlignment="1">
      <alignment horizontal="center" vertical="center" wrapText="1"/>
    </xf>
    <xf numFmtId="0" fontId="17" fillId="0" borderId="24" xfId="0" applyFont="1" applyBorder="1" applyAlignment="1">
      <alignment horizontal="center" vertical="center" wrapText="1"/>
    </xf>
    <xf numFmtId="9" fontId="7" fillId="2" borderId="24" xfId="1" applyFont="1" applyFill="1" applyBorder="1" applyAlignment="1">
      <alignment horizontal="center" vertical="center" wrapText="1"/>
    </xf>
    <xf numFmtId="0" fontId="7" fillId="2" borderId="24" xfId="0" applyFont="1" applyFill="1" applyBorder="1" applyAlignment="1">
      <alignment vertical="center" wrapText="1"/>
    </xf>
    <xf numFmtId="9" fontId="7" fillId="2" borderId="24" xfId="1" applyFont="1" applyFill="1" applyBorder="1" applyAlignment="1">
      <alignment vertical="center" wrapText="1"/>
    </xf>
    <xf numFmtId="9" fontId="9" fillId="2" borderId="24" xfId="1" applyFont="1" applyFill="1" applyBorder="1" applyAlignment="1">
      <alignment wrapText="1"/>
    </xf>
    <xf numFmtId="2" fontId="7" fillId="0" borderId="24" xfId="0" applyNumberFormat="1" applyFont="1" applyBorder="1" applyAlignment="1">
      <alignment wrapText="1"/>
    </xf>
    <xf numFmtId="0" fontId="7" fillId="0" borderId="22" xfId="0" applyFont="1" applyBorder="1" applyAlignment="1">
      <alignment wrapText="1"/>
    </xf>
    <xf numFmtId="0" fontId="7" fillId="0" borderId="47" xfId="0" applyFont="1" applyBorder="1" applyAlignment="1">
      <alignment wrapText="1"/>
    </xf>
    <xf numFmtId="9" fontId="7" fillId="0" borderId="0" xfId="1" applyFont="1" applyAlignment="1">
      <alignment wrapText="1"/>
    </xf>
    <xf numFmtId="0" fontId="9" fillId="0" borderId="20" xfId="0" applyFont="1" applyBorder="1" applyAlignment="1" applyProtection="1">
      <alignment horizontal="center" vertical="center" wrapText="1"/>
      <protection hidden="1"/>
    </xf>
    <xf numFmtId="0" fontId="9" fillId="0" borderId="24" xfId="0" applyFont="1" applyBorder="1" applyAlignment="1" applyProtection="1">
      <alignment horizontal="center" vertical="center" wrapText="1"/>
      <protection hidden="1"/>
    </xf>
    <xf numFmtId="0" fontId="20" fillId="0" borderId="24" xfId="0" applyFont="1" applyFill="1" applyBorder="1" applyAlignment="1" applyProtection="1">
      <alignment horizontal="center" vertical="center" wrapText="1"/>
      <protection hidden="1"/>
    </xf>
    <xf numFmtId="0" fontId="22" fillId="0" borderId="24" xfId="0" applyFont="1" applyFill="1" applyBorder="1" applyAlignment="1">
      <alignment horizontal="center" wrapText="1"/>
    </xf>
    <xf numFmtId="0" fontId="22" fillId="0" borderId="24" xfId="0" applyFont="1" applyFill="1" applyBorder="1" applyAlignment="1">
      <alignment horizontal="center" vertical="center"/>
    </xf>
    <xf numFmtId="0" fontId="22" fillId="0" borderId="24" xfId="0" applyFont="1" applyFill="1" applyBorder="1" applyAlignment="1">
      <alignment vertical="center" wrapText="1"/>
    </xf>
    <xf numFmtId="0" fontId="22" fillId="0" borderId="24" xfId="0" applyFont="1" applyFill="1" applyBorder="1" applyAlignment="1">
      <alignment horizontal="center" vertical="center" wrapText="1"/>
    </xf>
    <xf numFmtId="0" fontId="20" fillId="0" borderId="44" xfId="0" applyFont="1" applyFill="1" applyBorder="1" applyAlignment="1" applyProtection="1">
      <alignment horizontal="center" vertical="center" wrapText="1"/>
      <protection hidden="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2" fontId="22" fillId="0" borderId="17" xfId="0" applyNumberFormat="1" applyFont="1" applyFill="1" applyBorder="1" applyAlignment="1">
      <alignment horizontal="center" vertical="center" wrapText="1"/>
    </xf>
    <xf numFmtId="2" fontId="22" fillId="0" borderId="4" xfId="0" applyNumberFormat="1"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52"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8" borderId="24" xfId="0" applyFont="1" applyFill="1" applyBorder="1" applyAlignment="1">
      <alignment horizontal="center" vertical="center" wrapText="1"/>
    </xf>
    <xf numFmtId="0" fontId="22" fillId="8" borderId="26" xfId="0" applyFont="1" applyFill="1" applyBorder="1" applyAlignment="1">
      <alignment horizontal="center" vertical="center" wrapText="1"/>
    </xf>
    <xf numFmtId="0" fontId="9" fillId="0" borderId="25" xfId="0" applyFont="1" applyBorder="1" applyAlignment="1" applyProtection="1">
      <alignment horizontal="center" vertical="center" wrapText="1"/>
      <protection hidden="1"/>
    </xf>
    <xf numFmtId="0" fontId="9" fillId="0" borderId="53"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9" fontId="20" fillId="0" borderId="24" xfId="0" applyNumberFormat="1" applyFont="1" applyFill="1" applyBorder="1" applyAlignment="1">
      <alignment horizontal="center" vertical="center" wrapText="1"/>
    </xf>
    <xf numFmtId="9" fontId="22" fillId="0" borderId="24" xfId="1" applyFont="1" applyFill="1" applyBorder="1" applyAlignment="1">
      <alignment horizontal="center" vertical="center" wrapText="1"/>
    </xf>
    <xf numFmtId="9" fontId="22" fillId="0" borderId="24" xfId="0" applyNumberFormat="1" applyFont="1" applyFill="1" applyBorder="1" applyAlignment="1">
      <alignment horizontal="center" vertical="center" wrapText="1"/>
    </xf>
    <xf numFmtId="9" fontId="22" fillId="0" borderId="44" xfId="0" applyNumberFormat="1" applyFont="1" applyFill="1" applyBorder="1" applyAlignment="1">
      <alignment horizontal="center" vertical="center" wrapText="1"/>
    </xf>
    <xf numFmtId="9" fontId="22" fillId="0" borderId="20"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9" fontId="7" fillId="0" borderId="24" xfId="0" applyNumberFormat="1" applyFont="1" applyFill="1" applyBorder="1" applyAlignment="1">
      <alignment horizontal="center" vertical="center" wrapText="1"/>
    </xf>
    <xf numFmtId="9" fontId="7" fillId="0" borderId="44" xfId="0" applyNumberFormat="1" applyFont="1" applyFill="1" applyBorder="1" applyAlignment="1">
      <alignment horizontal="center" vertical="center" wrapText="1"/>
    </xf>
    <xf numFmtId="9" fontId="7" fillId="0" borderId="20" xfId="0" applyNumberFormat="1" applyFont="1" applyFill="1" applyBorder="1" applyAlignment="1">
      <alignment horizontal="center" vertical="center" wrapText="1"/>
    </xf>
    <xf numFmtId="0" fontId="7" fillId="8" borderId="24" xfId="0" applyFont="1" applyFill="1" applyBorder="1" applyAlignment="1">
      <alignment horizontal="center" vertical="center" wrapText="1"/>
    </xf>
    <xf numFmtId="0" fontId="7" fillId="8" borderId="26" xfId="0" applyFont="1" applyFill="1" applyBorder="1" applyAlignment="1">
      <alignment horizontal="center" vertical="center" wrapText="1"/>
    </xf>
    <xf numFmtId="9" fontId="21" fillId="0" borderId="24" xfId="0" applyNumberFormat="1" applyFont="1" applyFill="1" applyBorder="1" applyAlignment="1">
      <alignment horizontal="center" vertical="center" wrapText="1"/>
    </xf>
    <xf numFmtId="0" fontId="23" fillId="0" borderId="24" xfId="0" applyFont="1" applyFill="1" applyBorder="1" applyAlignment="1">
      <alignment vertical="center" wrapText="1"/>
    </xf>
    <xf numFmtId="0" fontId="22" fillId="0" borderId="27"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30" xfId="0" applyFont="1" applyFill="1" applyBorder="1" applyAlignment="1">
      <alignment horizontal="center" vertical="center" wrapText="1"/>
    </xf>
    <xf numFmtId="0" fontId="7" fillId="2" borderId="0" xfId="0" applyFont="1" applyFill="1" applyBorder="1" applyAlignment="1">
      <alignment vertical="top" wrapText="1"/>
    </xf>
    <xf numFmtId="0" fontId="0" fillId="2" borderId="41" xfId="0" applyFill="1" applyBorder="1" applyAlignment="1">
      <alignment vertical="center"/>
    </xf>
    <xf numFmtId="0" fontId="0" fillId="2" borderId="0" xfId="0" applyFill="1" applyAlignment="1">
      <alignment vertical="center"/>
    </xf>
    <xf numFmtId="0" fontId="7" fillId="2" borderId="0" xfId="0" applyFont="1" applyFill="1" applyAlignment="1">
      <alignment wrapText="1"/>
    </xf>
    <xf numFmtId="0" fontId="7" fillId="2" borderId="0" xfId="0" applyFont="1" applyFill="1" applyBorder="1" applyAlignment="1">
      <alignment wrapText="1"/>
    </xf>
    <xf numFmtId="0" fontId="0" fillId="2" borderId="0" xfId="0" applyFill="1" applyBorder="1" applyAlignment="1">
      <alignment wrapText="1"/>
    </xf>
    <xf numFmtId="0" fontId="9" fillId="0" borderId="20" xfId="0" applyFont="1" applyFill="1" applyBorder="1" applyAlignment="1" applyProtection="1">
      <alignment horizontal="center" vertical="center" wrapText="1"/>
      <protection hidden="1"/>
    </xf>
    <xf numFmtId="0" fontId="9" fillId="0" borderId="24" xfId="0" applyFont="1" applyFill="1" applyBorder="1" applyAlignment="1" applyProtection="1">
      <alignment horizontal="center" vertical="center" wrapText="1"/>
      <protection hidden="1"/>
    </xf>
    <xf numFmtId="0" fontId="15" fillId="0" borderId="24" xfId="0" applyFont="1" applyFill="1" applyBorder="1" applyAlignment="1" applyProtection="1">
      <alignment horizontal="center" vertical="center" wrapText="1"/>
      <protection hidden="1"/>
    </xf>
    <xf numFmtId="9" fontId="15" fillId="0" borderId="24" xfId="0" applyNumberFormat="1" applyFont="1" applyFill="1" applyBorder="1" applyAlignment="1" applyProtection="1">
      <alignment horizontal="center" vertical="center" wrapText="1"/>
      <protection hidden="1"/>
    </xf>
    <xf numFmtId="0" fontId="0" fillId="0" borderId="24" xfId="0" applyFont="1" applyBorder="1" applyAlignment="1">
      <alignment horizontal="center" vertical="center" wrapText="1"/>
    </xf>
    <xf numFmtId="0" fontId="15" fillId="0" borderId="44" xfId="0" applyFont="1" applyFill="1" applyBorder="1" applyAlignment="1" applyProtection="1">
      <alignment horizontal="center" vertical="center" wrapText="1"/>
      <protection hidden="1"/>
    </xf>
    <xf numFmtId="0" fontId="6" fillId="8" borderId="31" xfId="0" applyFont="1" applyFill="1" applyBorder="1" applyAlignment="1">
      <alignment horizontal="center" vertical="center" wrapText="1"/>
    </xf>
    <xf numFmtId="0" fontId="6" fillId="8" borderId="33" xfId="0" applyFont="1" applyFill="1" applyBorder="1" applyAlignment="1">
      <alignment horizontal="center" vertical="center" wrapText="1"/>
    </xf>
    <xf numFmtId="9" fontId="6" fillId="8" borderId="33" xfId="1"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9" fillId="0" borderId="25" xfId="0" applyFont="1" applyFill="1" applyBorder="1" applyAlignment="1" applyProtection="1">
      <alignment horizontal="center" vertical="center" wrapText="1"/>
      <protection hidden="1"/>
    </xf>
    <xf numFmtId="0" fontId="15" fillId="0" borderId="25" xfId="0" applyFont="1" applyFill="1" applyBorder="1" applyAlignment="1" applyProtection="1">
      <alignment horizontal="center" vertical="center" wrapText="1"/>
      <protection hidden="1"/>
    </xf>
    <xf numFmtId="9" fontId="6" fillId="8" borderId="20" xfId="1" applyFont="1" applyFill="1" applyBorder="1" applyAlignment="1">
      <alignment horizontal="center" vertical="center" wrapText="1"/>
    </xf>
    <xf numFmtId="0" fontId="6" fillId="8" borderId="35" xfId="0" applyFont="1" applyFill="1" applyBorder="1" applyAlignment="1">
      <alignment horizontal="center" vertical="center" wrapText="1"/>
    </xf>
    <xf numFmtId="0" fontId="9" fillId="0" borderId="53" xfId="0" applyFont="1" applyFill="1" applyBorder="1" applyAlignment="1" applyProtection="1">
      <alignment horizontal="center" vertical="center" wrapText="1"/>
      <protection hidden="1"/>
    </xf>
    <xf numFmtId="9" fontId="15" fillId="0" borderId="25" xfId="0" applyNumberFormat="1" applyFont="1" applyFill="1" applyBorder="1" applyAlignment="1" applyProtection="1">
      <alignment horizontal="center" vertical="center" wrapText="1"/>
      <protection hidden="1"/>
    </xf>
    <xf numFmtId="0" fontId="0" fillId="0" borderId="25" xfId="0" applyFont="1" applyBorder="1" applyAlignment="1">
      <alignment horizontal="center" vertical="center" wrapText="1"/>
    </xf>
    <xf numFmtId="0" fontId="15" fillId="0" borderId="55" xfId="0" applyFont="1" applyFill="1" applyBorder="1" applyAlignment="1" applyProtection="1">
      <alignment horizontal="center" vertical="center" wrapText="1"/>
      <protection hidden="1"/>
    </xf>
    <xf numFmtId="0" fontId="6" fillId="8" borderId="27"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9" fontId="15" fillId="0" borderId="6" xfId="0" applyNumberFormat="1" applyFont="1" applyFill="1" applyBorder="1" applyAlignment="1" applyProtection="1">
      <alignment horizontal="center" vertical="center" wrapText="1"/>
      <protection hidden="1"/>
    </xf>
    <xf numFmtId="0" fontId="0" fillId="0" borderId="6" xfId="0" applyFont="1" applyBorder="1" applyAlignment="1">
      <alignment horizontal="center" vertical="center" wrapText="1"/>
    </xf>
    <xf numFmtId="0" fontId="15" fillId="0" borderId="46" xfId="0" applyFont="1" applyFill="1" applyBorder="1" applyAlignment="1" applyProtection="1">
      <alignment horizontal="center" vertical="center" wrapText="1"/>
      <protection hidden="1"/>
    </xf>
    <xf numFmtId="164" fontId="6" fillId="9" borderId="31" xfId="1" applyNumberFormat="1" applyFont="1" applyFill="1" applyBorder="1" applyAlignment="1">
      <alignment horizontal="center" vertical="center" wrapText="1"/>
    </xf>
    <xf numFmtId="164" fontId="6" fillId="8" borderId="33" xfId="1" applyNumberFormat="1" applyFont="1" applyFill="1" applyBorder="1" applyAlignment="1">
      <alignment horizontal="center" vertical="center" wrapText="1"/>
    </xf>
    <xf numFmtId="9" fontId="6" fillId="8" borderId="33" xfId="0" applyNumberFormat="1" applyFont="1" applyFill="1" applyBorder="1" applyAlignment="1">
      <alignment horizontal="center" vertical="center" wrapText="1"/>
    </xf>
    <xf numFmtId="9" fontId="6" fillId="0" borderId="33" xfId="1" applyFont="1" applyFill="1" applyBorder="1" applyAlignment="1">
      <alignment horizontal="center" vertical="center" wrapText="1"/>
    </xf>
    <xf numFmtId="9" fontId="6" fillId="8" borderId="6" xfId="1" applyFont="1" applyFill="1" applyBorder="1" applyAlignment="1">
      <alignment horizontal="center" vertical="center" wrapText="1"/>
    </xf>
    <xf numFmtId="9" fontId="6" fillId="8" borderId="6" xfId="0" applyNumberFormat="1" applyFont="1" applyFill="1" applyBorder="1" applyAlignment="1">
      <alignment horizontal="center" vertical="center" wrapText="1"/>
    </xf>
    <xf numFmtId="9" fontId="6" fillId="8" borderId="60" xfId="1" applyFont="1" applyFill="1" applyBorder="1" applyAlignment="1">
      <alignment horizontal="center" vertical="center" wrapText="1"/>
    </xf>
    <xf numFmtId="9" fontId="6" fillId="8" borderId="62" xfId="1" applyFont="1" applyFill="1" applyBorder="1" applyAlignment="1">
      <alignment horizontal="center" vertical="center" wrapText="1"/>
    </xf>
    <xf numFmtId="9" fontId="6" fillId="8" borderId="4" xfId="1" applyFont="1" applyFill="1" applyBorder="1" applyAlignment="1">
      <alignment horizontal="center" vertical="center" wrapText="1"/>
    </xf>
    <xf numFmtId="0" fontId="6" fillId="8" borderId="6" xfId="0" applyFont="1" applyFill="1" applyBorder="1" applyAlignment="1">
      <alignment horizontal="center" vertical="center" wrapText="1"/>
    </xf>
    <xf numFmtId="9" fontId="6" fillId="0" borderId="20" xfId="1" applyFont="1" applyFill="1" applyBorder="1" applyAlignment="1">
      <alignment horizontal="center" vertical="center" wrapText="1"/>
    </xf>
    <xf numFmtId="9" fontId="6" fillId="8" borderId="24" xfId="1" applyFont="1" applyFill="1" applyBorder="1" applyAlignment="1">
      <alignment horizontal="center" vertical="center" wrapText="1"/>
    </xf>
    <xf numFmtId="9" fontId="6" fillId="8" borderId="24" xfId="0" applyNumberFormat="1" applyFont="1" applyFill="1" applyBorder="1" applyAlignment="1">
      <alignment horizontal="center" vertical="center" wrapText="1"/>
    </xf>
    <xf numFmtId="9" fontId="6" fillId="8" borderId="26" xfId="1" applyFont="1" applyFill="1" applyBorder="1" applyAlignment="1">
      <alignment horizontal="center" vertical="center" wrapText="1"/>
    </xf>
    <xf numFmtId="0" fontId="7" fillId="0" borderId="0" xfId="0" applyFont="1" applyAlignment="1">
      <alignment horizontal="center" vertical="center" wrapText="1"/>
    </xf>
    <xf numFmtId="9" fontId="6" fillId="8" borderId="58" xfId="1" applyFont="1" applyFill="1" applyBorder="1" applyAlignment="1">
      <alignment horizontal="center" vertical="center" wrapText="1"/>
    </xf>
    <xf numFmtId="9" fontId="6" fillId="8" borderId="53" xfId="1" applyFont="1" applyFill="1" applyBorder="1" applyAlignment="1">
      <alignment horizontal="center" vertical="center" wrapText="1"/>
    </xf>
    <xf numFmtId="9" fontId="6" fillId="8" borderId="25" xfId="1" applyFont="1" applyFill="1" applyBorder="1" applyAlignment="1">
      <alignment horizontal="center" vertical="center" wrapText="1"/>
    </xf>
    <xf numFmtId="9" fontId="29" fillId="8" borderId="25" xfId="0" applyNumberFormat="1" applyFont="1" applyFill="1" applyBorder="1" applyAlignment="1">
      <alignment horizontal="center" vertical="center" wrapText="1"/>
    </xf>
    <xf numFmtId="9" fontId="29" fillId="8" borderId="25" xfId="1" applyFont="1" applyFill="1" applyBorder="1" applyAlignment="1">
      <alignment horizontal="center" vertical="center" wrapText="1"/>
    </xf>
    <xf numFmtId="9" fontId="6" fillId="8" borderId="25" xfId="0" applyNumberFormat="1" applyFont="1" applyFill="1" applyBorder="1" applyAlignment="1">
      <alignment horizontal="center" vertical="center" wrapText="1"/>
    </xf>
    <xf numFmtId="10" fontId="6" fillId="8" borderId="54" xfId="1" applyNumberFormat="1"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8" borderId="25" xfId="0" applyFont="1" applyFill="1" applyBorder="1" applyAlignment="1">
      <alignment horizontal="center" vertical="center" wrapText="1"/>
    </xf>
    <xf numFmtId="164" fontId="6" fillId="8" borderId="54" xfId="1" applyNumberFormat="1" applyFont="1" applyFill="1" applyBorder="1" applyAlignment="1">
      <alignment horizontal="center" vertical="center" wrapText="1"/>
    </xf>
    <xf numFmtId="0" fontId="6" fillId="8" borderId="54" xfId="0" applyFont="1" applyFill="1" applyBorder="1" applyAlignment="1">
      <alignment horizontal="center" vertical="center" wrapText="1"/>
    </xf>
    <xf numFmtId="0" fontId="9" fillId="0" borderId="27" xfId="0" applyFont="1" applyFill="1" applyBorder="1" applyAlignment="1" applyProtection="1">
      <alignment horizontal="center" vertical="center" wrapText="1"/>
      <protection hidden="1"/>
    </xf>
    <xf numFmtId="0" fontId="9" fillId="0" borderId="13" xfId="0" applyFont="1" applyFill="1" applyBorder="1" applyAlignment="1" applyProtection="1">
      <alignment horizontal="center" vertical="center" wrapText="1"/>
      <protection hidden="1"/>
    </xf>
    <xf numFmtId="0" fontId="15" fillId="0" borderId="13" xfId="0" applyFont="1" applyFill="1" applyBorder="1" applyAlignment="1" applyProtection="1">
      <alignment horizontal="center" vertical="center" wrapText="1"/>
      <protection hidden="1"/>
    </xf>
    <xf numFmtId="9" fontId="15" fillId="0" borderId="13" xfId="0" applyNumberFormat="1" applyFont="1" applyFill="1" applyBorder="1" applyAlignment="1" applyProtection="1">
      <alignment horizontal="center" vertical="center" wrapText="1"/>
      <protection hidden="1"/>
    </xf>
    <xf numFmtId="0" fontId="0" fillId="0" borderId="13" xfId="0" applyFont="1" applyBorder="1" applyAlignment="1">
      <alignment horizontal="center" vertical="center" wrapText="1"/>
    </xf>
    <xf numFmtId="9" fontId="6" fillId="0" borderId="27" xfId="1" applyFont="1" applyFill="1" applyBorder="1" applyAlignment="1">
      <alignment horizontal="center" vertical="center" wrapText="1"/>
    </xf>
    <xf numFmtId="9" fontId="6" fillId="0" borderId="13" xfId="1" applyFont="1" applyBorder="1" applyAlignment="1">
      <alignment horizontal="center" vertical="center" wrapText="1"/>
    </xf>
    <xf numFmtId="9" fontId="6" fillId="8" borderId="13" xfId="1" applyNumberFormat="1" applyFont="1" applyFill="1" applyBorder="1" applyAlignment="1">
      <alignment horizontal="center" vertical="center" wrapText="1"/>
    </xf>
    <xf numFmtId="9" fontId="6" fillId="8" borderId="13" xfId="1" applyFont="1" applyFill="1" applyBorder="1" applyAlignment="1">
      <alignment horizontal="center" vertical="center" wrapText="1"/>
    </xf>
    <xf numFmtId="9" fontId="6" fillId="8" borderId="13" xfId="0"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5" fillId="11" borderId="24" xfId="0" applyFont="1" applyFill="1" applyBorder="1" applyAlignment="1" applyProtection="1">
      <alignment horizontal="center" vertical="center" wrapText="1"/>
      <protection hidden="1"/>
    </xf>
    <xf numFmtId="0" fontId="35" fillId="0" borderId="24" xfId="0" applyFont="1" applyFill="1" applyBorder="1" applyAlignment="1">
      <alignment horizontal="center" vertical="center" wrapText="1"/>
    </xf>
    <xf numFmtId="0" fontId="35" fillId="0" borderId="24" xfId="0" applyFont="1" applyFill="1" applyBorder="1" applyAlignment="1">
      <alignment horizontal="center" wrapText="1"/>
    </xf>
    <xf numFmtId="0" fontId="36" fillId="0" borderId="24" xfId="0" applyFont="1" applyFill="1" applyBorder="1" applyAlignment="1">
      <alignment horizontal="center" vertical="center" wrapText="1"/>
    </xf>
    <xf numFmtId="9" fontId="35" fillId="0" borderId="24" xfId="1" applyFont="1" applyFill="1" applyBorder="1" applyAlignment="1">
      <alignment horizontal="center" vertical="center" wrapText="1"/>
    </xf>
    <xf numFmtId="9" fontId="35" fillId="10" borderId="24" xfId="0" applyNumberFormat="1" applyFont="1" applyFill="1" applyBorder="1" applyAlignment="1">
      <alignment horizontal="center" vertical="center" wrapText="1"/>
    </xf>
    <xf numFmtId="0" fontId="35" fillId="10" borderId="24" xfId="0" applyFont="1" applyFill="1" applyBorder="1" applyAlignment="1">
      <alignment horizontal="center" vertical="center" wrapText="1"/>
    </xf>
    <xf numFmtId="9" fontId="35" fillId="10" borderId="24" xfId="1" applyFont="1" applyFill="1" applyBorder="1" applyAlignment="1">
      <alignment horizontal="center" vertical="center" wrapText="1"/>
    </xf>
    <xf numFmtId="9" fontId="35" fillId="0" borderId="24" xfId="0" applyNumberFormat="1" applyFont="1" applyFill="1" applyBorder="1" applyAlignment="1">
      <alignment horizontal="center" vertical="center" wrapText="1"/>
    </xf>
    <xf numFmtId="0" fontId="41" fillId="0" borderId="20" xfId="0" applyFont="1" applyBorder="1" applyAlignment="1">
      <alignment horizontal="center" vertical="center" wrapText="1"/>
    </xf>
    <xf numFmtId="0" fontId="42" fillId="0" borderId="24" xfId="0" applyFont="1" applyBorder="1" applyAlignment="1">
      <alignment horizontal="center" vertical="center" wrapText="1"/>
    </xf>
    <xf numFmtId="0" fontId="39" fillId="0" borderId="24" xfId="0" applyFont="1" applyFill="1" applyBorder="1" applyAlignment="1" applyProtection="1">
      <alignment horizontal="center" vertical="center" wrapText="1"/>
      <protection hidden="1"/>
    </xf>
    <xf numFmtId="0" fontId="43" fillId="0" borderId="44" xfId="0" applyFont="1" applyFill="1" applyBorder="1" applyAlignment="1">
      <alignment horizontal="left" vertical="center" wrapText="1"/>
    </xf>
    <xf numFmtId="0" fontId="44" fillId="0" borderId="24" xfId="0" applyFont="1" applyFill="1" applyBorder="1" applyAlignment="1">
      <alignment horizontal="center" vertical="center" wrapText="1"/>
    </xf>
    <xf numFmtId="9" fontId="44" fillId="0" borderId="24" xfId="0" applyNumberFormat="1" applyFont="1" applyFill="1" applyBorder="1" applyAlignment="1">
      <alignment horizontal="center" vertical="center" wrapText="1"/>
    </xf>
    <xf numFmtId="0" fontId="6" fillId="5" borderId="24" xfId="0" applyFont="1" applyFill="1" applyBorder="1" applyAlignment="1">
      <alignment wrapText="1"/>
    </xf>
    <xf numFmtId="0" fontId="7" fillId="0" borderId="0" xfId="0" applyFont="1" applyFill="1" applyBorder="1" applyAlignment="1">
      <alignment wrapText="1"/>
    </xf>
    <xf numFmtId="0" fontId="5" fillId="0" borderId="20" xfId="0" applyFont="1" applyFill="1" applyBorder="1" applyAlignment="1" applyProtection="1">
      <alignment horizontal="center" vertical="center" wrapText="1"/>
      <protection hidden="1"/>
    </xf>
    <xf numFmtId="0" fontId="19" fillId="0" borderId="2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44" fillId="0" borderId="24" xfId="0" applyFont="1" applyFill="1" applyBorder="1" applyAlignment="1" applyProtection="1">
      <alignment horizontal="center" vertical="center" wrapText="1"/>
      <protection hidden="1"/>
    </xf>
    <xf numFmtId="0" fontId="6" fillId="0" borderId="24" xfId="0" applyFont="1" applyFill="1" applyBorder="1" applyAlignment="1">
      <alignment horizontal="center" wrapText="1"/>
    </xf>
    <xf numFmtId="0" fontId="6" fillId="0" borderId="26" xfId="0" applyFont="1" applyFill="1" applyBorder="1" applyAlignment="1">
      <alignment horizontal="center" wrapText="1"/>
    </xf>
    <xf numFmtId="0" fontId="7" fillId="0" borderId="0" xfId="0" applyFont="1" applyBorder="1" applyAlignment="1"/>
    <xf numFmtId="0" fontId="12" fillId="0" borderId="0" xfId="0" applyFont="1" applyAlignment="1">
      <alignment wrapText="1"/>
    </xf>
    <xf numFmtId="0" fontId="7" fillId="0" borderId="0" xfId="0" applyFont="1" applyFill="1" applyAlignment="1">
      <alignment wrapText="1"/>
    </xf>
    <xf numFmtId="9" fontId="5" fillId="0" borderId="24" xfId="0" applyNumberFormat="1" applyFont="1" applyFill="1" applyBorder="1" applyAlignment="1" applyProtection="1">
      <alignment horizontal="center" vertical="center" wrapText="1"/>
      <protection hidden="1"/>
    </xf>
    <xf numFmtId="10" fontId="6" fillId="0" borderId="24" xfId="1" applyNumberFormat="1" applyFont="1" applyFill="1" applyBorder="1" applyAlignment="1">
      <alignment horizontal="center" wrapText="1"/>
    </xf>
    <xf numFmtId="10" fontId="6" fillId="0" borderId="26" xfId="1" applyNumberFormat="1" applyFont="1" applyFill="1" applyBorder="1" applyAlignment="1">
      <alignment horizontal="center" wrapText="1"/>
    </xf>
    <xf numFmtId="10" fontId="6" fillId="0" borderId="24" xfId="1" applyNumberFormat="1" applyFont="1" applyFill="1" applyBorder="1" applyAlignment="1">
      <alignment wrapText="1"/>
    </xf>
    <xf numFmtId="9" fontId="7" fillId="0" borderId="24" xfId="1" applyFont="1" applyFill="1" applyBorder="1" applyAlignment="1">
      <alignment wrapText="1"/>
    </xf>
    <xf numFmtId="0" fontId="7" fillId="0" borderId="24" xfId="0" applyFont="1" applyFill="1" applyBorder="1" applyAlignment="1">
      <alignment wrapText="1"/>
    </xf>
    <xf numFmtId="9" fontId="7" fillId="0" borderId="26" xfId="1" applyFont="1" applyFill="1" applyBorder="1" applyAlignment="1">
      <alignment wrapText="1"/>
    </xf>
    <xf numFmtId="10" fontId="6" fillId="0" borderId="24" xfId="0" applyNumberFormat="1" applyFont="1" applyFill="1" applyBorder="1" applyAlignment="1">
      <alignment horizontal="center" wrapText="1"/>
    </xf>
    <xf numFmtId="10" fontId="6" fillId="0" borderId="26" xfId="0" applyNumberFormat="1" applyFont="1" applyFill="1" applyBorder="1" applyAlignment="1">
      <alignment horizontal="center" wrapText="1"/>
    </xf>
    <xf numFmtId="0" fontId="15" fillId="0" borderId="20" xfId="0" applyFont="1" applyFill="1" applyBorder="1" applyAlignment="1" applyProtection="1">
      <alignment horizontal="center" vertical="center" wrapText="1"/>
      <protection hidden="1"/>
    </xf>
    <xf numFmtId="0" fontId="51" fillId="0" borderId="24" xfId="0" applyFont="1" applyFill="1" applyBorder="1" applyAlignment="1">
      <alignment horizontal="center" vertical="center" wrapText="1"/>
    </xf>
    <xf numFmtId="9" fontId="51" fillId="0" borderId="24" xfId="0" applyNumberFormat="1" applyFont="1" applyFill="1" applyBorder="1" applyAlignment="1">
      <alignment horizontal="center" vertical="center" wrapText="1"/>
    </xf>
    <xf numFmtId="0" fontId="0" fillId="0" borderId="24" xfId="0" applyFont="1" applyFill="1" applyBorder="1" applyAlignment="1">
      <alignment horizontal="center" vertical="center" wrapText="1"/>
    </xf>
    <xf numFmtId="0" fontId="7" fillId="0" borderId="26" xfId="0" applyFont="1" applyFill="1" applyBorder="1" applyAlignment="1">
      <alignment horizontal="center" wrapText="1"/>
    </xf>
    <xf numFmtId="2" fontId="0" fillId="0" borderId="24" xfId="0" applyNumberFormat="1" applyFill="1" applyBorder="1" applyAlignment="1">
      <alignment horizontal="center" vertical="center" wrapText="1"/>
    </xf>
    <xf numFmtId="0" fontId="9" fillId="0" borderId="13" xfId="0" applyFont="1" applyBorder="1" applyAlignment="1">
      <alignment horizontal="center" vertical="center" wrapText="1"/>
    </xf>
    <xf numFmtId="0" fontId="0" fillId="0" borderId="13" xfId="0" applyFill="1" applyBorder="1" applyAlignment="1">
      <alignment horizontal="center" vertical="center" wrapText="1"/>
    </xf>
    <xf numFmtId="0" fontId="7" fillId="0" borderId="13" xfId="0" applyFont="1" applyBorder="1" applyAlignment="1">
      <alignment wrapText="1"/>
    </xf>
    <xf numFmtId="0" fontId="7" fillId="0" borderId="30" xfId="0" applyFont="1" applyBorder="1" applyAlignment="1">
      <alignment wrapText="1"/>
    </xf>
    <xf numFmtId="0" fontId="4" fillId="0" borderId="0" xfId="0" applyFont="1" applyAlignment="1">
      <alignment wrapText="1"/>
    </xf>
    <xf numFmtId="0" fontId="7" fillId="0" borderId="0" xfId="0" applyFont="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xf>
    <xf numFmtId="0" fontId="52" fillId="15" borderId="24" xfId="0" applyFont="1" applyFill="1" applyBorder="1" applyAlignment="1" applyProtection="1">
      <alignment horizontal="center" vertical="center" wrapText="1"/>
      <protection hidden="1"/>
    </xf>
    <xf numFmtId="0" fontId="36" fillId="0" borderId="31" xfId="0" applyFont="1" applyFill="1" applyBorder="1" applyAlignment="1">
      <alignment horizontal="center" vertical="center" wrapText="1"/>
    </xf>
    <xf numFmtId="0" fontId="36" fillId="0" borderId="33" xfId="0" applyFont="1" applyFill="1" applyBorder="1" applyAlignment="1">
      <alignment horizontal="center" vertical="center" wrapText="1"/>
    </xf>
    <xf numFmtId="9" fontId="36" fillId="0" borderId="33" xfId="1" applyFont="1" applyFill="1" applyBorder="1" applyAlignment="1">
      <alignment horizontal="center" vertical="center" wrapText="1"/>
    </xf>
    <xf numFmtId="0" fontId="36" fillId="0" borderId="46" xfId="0" applyFont="1" applyFill="1" applyBorder="1" applyAlignment="1">
      <alignment horizontal="center" vertical="center" wrapText="1"/>
    </xf>
    <xf numFmtId="0" fontId="36" fillId="16" borderId="4" xfId="0" applyFont="1" applyFill="1" applyBorder="1" applyAlignment="1">
      <alignment horizontal="center" vertical="center" wrapText="1"/>
    </xf>
    <xf numFmtId="0" fontId="36" fillId="16" borderId="6" xfId="0" applyFont="1" applyFill="1" applyBorder="1" applyAlignment="1">
      <alignment horizontal="center" vertical="center" wrapText="1"/>
    </xf>
    <xf numFmtId="9" fontId="36" fillId="0" borderId="6" xfId="1" applyFont="1" applyFill="1" applyBorder="1" applyAlignment="1">
      <alignment horizontal="center" vertical="center" wrapText="1"/>
    </xf>
    <xf numFmtId="9" fontId="53" fillId="0" borderId="6" xfId="1" applyFont="1" applyFill="1" applyBorder="1" applyAlignment="1">
      <alignment horizontal="center" vertical="center" wrapText="1"/>
    </xf>
    <xf numFmtId="9" fontId="53" fillId="0" borderId="52" xfId="1" applyFont="1" applyFill="1" applyBorder="1" applyAlignment="1">
      <alignment horizontal="center" vertical="center" wrapText="1"/>
    </xf>
    <xf numFmtId="0" fontId="53" fillId="0" borderId="24"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53" fillId="0" borderId="52" xfId="0" applyFont="1" applyFill="1" applyBorder="1" applyAlignment="1">
      <alignment horizontal="center" vertical="center" wrapText="1"/>
    </xf>
    <xf numFmtId="0" fontId="54" fillId="0" borderId="0" xfId="0" applyFont="1" applyFill="1" applyBorder="1" applyAlignment="1">
      <alignment wrapText="1"/>
    </xf>
    <xf numFmtId="0" fontId="54" fillId="0" borderId="0" xfId="0" applyFont="1" applyFill="1" applyAlignment="1">
      <alignment wrapText="1"/>
    </xf>
    <xf numFmtId="0" fontId="33" fillId="0" borderId="20"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6" fillId="16" borderId="20" xfId="0" applyFont="1" applyFill="1" applyBorder="1" applyAlignment="1">
      <alignment horizontal="center" vertical="center" wrapText="1"/>
    </xf>
    <xf numFmtId="0" fontId="36" fillId="16" borderId="24" xfId="0" applyFont="1" applyFill="1" applyBorder="1" applyAlignment="1">
      <alignment horizontal="center" vertical="center" wrapText="1"/>
    </xf>
    <xf numFmtId="9" fontId="36" fillId="0" borderId="24" xfId="1" applyFont="1" applyFill="1" applyBorder="1" applyAlignment="1">
      <alignment horizontal="center" vertical="center" wrapText="1"/>
    </xf>
    <xf numFmtId="9" fontId="53" fillId="0" borderId="24" xfId="1" applyFont="1" applyFill="1" applyBorder="1" applyAlignment="1">
      <alignment horizontal="center" vertical="center" wrapText="1"/>
    </xf>
    <xf numFmtId="9" fontId="53" fillId="0" borderId="26" xfId="1" applyFont="1" applyFill="1" applyBorder="1" applyAlignment="1">
      <alignment horizontal="center" vertical="center" wrapText="1"/>
    </xf>
    <xf numFmtId="0" fontId="55" fillId="0" borderId="24"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56" fillId="0" borderId="0" xfId="0" applyFont="1" applyFill="1" applyBorder="1" applyAlignment="1">
      <alignment wrapText="1"/>
    </xf>
    <xf numFmtId="0" fontId="56" fillId="0" borderId="0" xfId="0" applyFont="1" applyFill="1" applyAlignment="1">
      <alignment wrapText="1"/>
    </xf>
    <xf numFmtId="9" fontId="33" fillId="0" borderId="24" xfId="1"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44" xfId="0" applyFont="1" applyFill="1" applyBorder="1" applyAlignment="1">
      <alignment horizontal="center" vertical="center" wrapText="1"/>
    </xf>
    <xf numFmtId="9" fontId="36" fillId="16" borderId="20" xfId="0" applyNumberFormat="1" applyFont="1" applyFill="1" applyBorder="1" applyAlignment="1">
      <alignment horizontal="center" vertical="center" wrapText="1"/>
    </xf>
    <xf numFmtId="9" fontId="36" fillId="16" borderId="24" xfId="0" applyNumberFormat="1" applyFont="1" applyFill="1" applyBorder="1" applyAlignment="1">
      <alignment horizontal="center" vertical="center" wrapText="1"/>
    </xf>
    <xf numFmtId="9" fontId="36" fillId="0" borderId="26" xfId="1"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3" fillId="0" borderId="26"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3" fillId="0" borderId="13" xfId="0" applyFont="1" applyFill="1" applyBorder="1" applyAlignment="1">
      <alignment horizontal="center" vertical="center" wrapText="1"/>
    </xf>
    <xf numFmtId="9" fontId="33" fillId="0" borderId="13" xfId="1" applyFont="1" applyFill="1" applyBorder="1" applyAlignment="1">
      <alignment horizontal="center" vertical="center" wrapText="1"/>
    </xf>
    <xf numFmtId="0" fontId="33" fillId="0" borderId="55" xfId="0" applyFont="1" applyFill="1" applyBorder="1" applyAlignment="1">
      <alignment horizontal="center" vertical="center" wrapText="1"/>
    </xf>
    <xf numFmtId="9" fontId="36" fillId="16" borderId="27" xfId="0" applyNumberFormat="1" applyFont="1" applyFill="1" applyBorder="1" applyAlignment="1">
      <alignment horizontal="center" vertical="center" wrapText="1"/>
    </xf>
    <xf numFmtId="0" fontId="36" fillId="16" borderId="13" xfId="0" applyFont="1" applyFill="1" applyBorder="1" applyAlignment="1">
      <alignment horizontal="center" vertical="center" wrapText="1"/>
    </xf>
    <xf numFmtId="9" fontId="57" fillId="0" borderId="13" xfId="1" applyFont="1" applyFill="1" applyBorder="1" applyAlignment="1">
      <alignment horizontal="center" vertical="center" wrapText="1"/>
    </xf>
    <xf numFmtId="9" fontId="36" fillId="16" borderId="13" xfId="0" applyNumberFormat="1" applyFont="1" applyFill="1" applyBorder="1" applyAlignment="1">
      <alignment horizontal="center" vertical="center" wrapText="1"/>
    </xf>
    <xf numFmtId="9" fontId="53" fillId="0" borderId="13" xfId="1" applyFont="1" applyFill="1" applyBorder="1" applyAlignment="1">
      <alignment horizontal="center" vertical="center" wrapText="1"/>
    </xf>
    <xf numFmtId="9" fontId="53" fillId="0" borderId="30" xfId="1" applyFont="1" applyFill="1" applyBorder="1" applyAlignment="1">
      <alignment horizontal="center" vertical="center" wrapText="1"/>
    </xf>
    <xf numFmtId="0" fontId="55" fillId="0" borderId="13" xfId="0" applyFont="1" applyFill="1" applyBorder="1" applyAlignment="1">
      <alignment horizontal="center" vertical="center" wrapText="1"/>
    </xf>
    <xf numFmtId="9" fontId="33" fillId="0" borderId="30" xfId="1" applyFont="1" applyFill="1" applyBorder="1" applyAlignment="1">
      <alignment horizontal="center" vertical="center" wrapText="1"/>
    </xf>
    <xf numFmtId="0" fontId="56" fillId="0" borderId="0" xfId="0" applyFont="1" applyBorder="1" applyAlignment="1">
      <alignment wrapText="1"/>
    </xf>
    <xf numFmtId="0" fontId="56" fillId="0" borderId="22" xfId="0" applyFont="1" applyBorder="1" applyAlignment="1">
      <alignment wrapText="1"/>
    </xf>
    <xf numFmtId="0" fontId="17" fillId="0" borderId="2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44" xfId="0" applyFont="1" applyFill="1" applyBorder="1" applyAlignment="1">
      <alignment vertical="center" wrapText="1"/>
    </xf>
    <xf numFmtId="0" fontId="17" fillId="0" borderId="24" xfId="0" applyFont="1" applyFill="1" applyBorder="1" applyAlignment="1">
      <alignment vertical="center" wrapText="1"/>
    </xf>
    <xf numFmtId="9" fontId="17"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9" fontId="17" fillId="0" borderId="24" xfId="1" applyFont="1" applyBorder="1" applyAlignment="1">
      <alignment horizontal="center" vertical="center"/>
    </xf>
    <xf numFmtId="9" fontId="17" fillId="0" borderId="24" xfId="1" applyFont="1" applyBorder="1" applyAlignment="1">
      <alignment vertical="center"/>
    </xf>
    <xf numFmtId="9" fontId="24" fillId="0" borderId="24" xfId="1" applyFont="1" applyFill="1" applyBorder="1" applyAlignment="1">
      <alignment horizontal="center" vertical="center"/>
    </xf>
    <xf numFmtId="9" fontId="17" fillId="0" borderId="24" xfId="1" applyFont="1" applyBorder="1" applyAlignment="1">
      <alignment horizontal="center" vertical="center" textRotation="255"/>
    </xf>
    <xf numFmtId="9" fontId="17" fillId="0" borderId="24" xfId="1" applyFont="1" applyBorder="1" applyAlignment="1">
      <alignment horizontal="center" textRotation="255"/>
    </xf>
    <xf numFmtId="0" fontId="17" fillId="0" borderId="63"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vertical="center" wrapText="1"/>
    </xf>
    <xf numFmtId="0" fontId="17" fillId="0" borderId="13" xfId="0" applyFont="1" applyFill="1" applyBorder="1" applyAlignment="1">
      <alignment vertical="center" wrapText="1"/>
    </xf>
    <xf numFmtId="9" fontId="17" fillId="0" borderId="25" xfId="0" applyNumberFormat="1" applyFont="1" applyBorder="1" applyAlignment="1">
      <alignment horizontal="center" vertical="center" wrapText="1"/>
    </xf>
    <xf numFmtId="0" fontId="17" fillId="0" borderId="55" xfId="0" applyFont="1" applyFill="1" applyBorder="1" applyAlignment="1">
      <alignment vertical="center" wrapText="1"/>
    </xf>
    <xf numFmtId="9" fontId="24" fillId="0" borderId="13" xfId="1" applyFont="1" applyFill="1" applyBorder="1" applyAlignment="1">
      <alignment horizontal="center" vertical="center"/>
    </xf>
    <xf numFmtId="0" fontId="7" fillId="0" borderId="22" xfId="0" applyFont="1" applyFill="1" applyBorder="1" applyAlignment="1">
      <alignment wrapText="1"/>
    </xf>
    <xf numFmtId="0" fontId="7" fillId="0" borderId="48" xfId="0" applyFont="1" applyBorder="1" applyAlignment="1">
      <alignment horizontal="center" wrapText="1"/>
    </xf>
    <xf numFmtId="0" fontId="7" fillId="0" borderId="0" xfId="0" applyFont="1" applyBorder="1" applyAlignment="1">
      <alignment horizontal="center" wrapText="1"/>
    </xf>
    <xf numFmtId="16" fontId="7" fillId="0" borderId="0" xfId="0" applyNumberFormat="1" applyFont="1" applyBorder="1" applyAlignment="1">
      <alignment wrapText="1"/>
    </xf>
    <xf numFmtId="0" fontId="17" fillId="0" borderId="0" xfId="0" applyFont="1" applyBorder="1" applyAlignment="1">
      <alignment wrapText="1"/>
    </xf>
    <xf numFmtId="0" fontId="7" fillId="0" borderId="53" xfId="0" applyFont="1" applyBorder="1" applyAlignment="1">
      <alignment vertical="center" wrapText="1"/>
    </xf>
    <xf numFmtId="0" fontId="7" fillId="0" borderId="25" xfId="0" applyFont="1" applyBorder="1" applyAlignment="1">
      <alignment horizontal="center" vertical="center" wrapText="1"/>
    </xf>
    <xf numFmtId="0" fontId="60" fillId="0" borderId="25" xfId="0" applyFont="1" applyFill="1" applyBorder="1" applyAlignment="1">
      <alignment vertical="center" wrapText="1"/>
    </xf>
    <xf numFmtId="0" fontId="60" fillId="0" borderId="25" xfId="0" applyFont="1" applyFill="1" applyBorder="1" applyAlignment="1" applyProtection="1">
      <alignment horizontal="center" vertical="center" wrapText="1"/>
      <protection hidden="1"/>
    </xf>
    <xf numFmtId="0" fontId="12" fillId="0" borderId="25" xfId="0" applyFont="1" applyFill="1" applyBorder="1" applyAlignment="1">
      <alignment horizontal="center" vertical="center" wrapText="1"/>
    </xf>
    <xf numFmtId="9" fontId="12" fillId="0" borderId="25" xfId="1" applyFont="1" applyFill="1" applyBorder="1" applyAlignment="1">
      <alignment horizontal="center" vertical="center" wrapText="1"/>
    </xf>
    <xf numFmtId="9" fontId="12" fillId="0" borderId="25" xfId="0" applyNumberFormat="1" applyFont="1" applyFill="1" applyBorder="1" applyAlignment="1">
      <alignment horizontal="center" vertical="center" wrapText="1"/>
    </xf>
    <xf numFmtId="9" fontId="12" fillId="0" borderId="24" xfId="0" applyNumberFormat="1" applyFont="1" applyBorder="1" applyAlignment="1">
      <alignment vertical="center" wrapText="1"/>
    </xf>
    <xf numFmtId="9" fontId="12" fillId="0" borderId="25" xfId="0" applyNumberFormat="1" applyFont="1" applyBorder="1" applyAlignment="1">
      <alignment vertical="center" wrapText="1"/>
    </xf>
    <xf numFmtId="0" fontId="7" fillId="0" borderId="25" xfId="0" applyFont="1" applyBorder="1" applyAlignment="1">
      <alignment vertical="center" wrapText="1"/>
    </xf>
    <xf numFmtId="0" fontId="6" fillId="5" borderId="25" xfId="0" applyFont="1" applyFill="1" applyBorder="1" applyAlignment="1">
      <alignment vertical="center" wrapText="1"/>
    </xf>
    <xf numFmtId="0" fontId="7" fillId="0" borderId="54" xfId="0" applyFont="1" applyBorder="1" applyAlignment="1">
      <alignment vertical="center" wrapText="1"/>
    </xf>
    <xf numFmtId="0" fontId="0" fillId="0" borderId="55" xfId="0" applyFill="1" applyBorder="1" applyAlignment="1">
      <alignment horizontal="center" vertical="center" wrapText="1"/>
    </xf>
    <xf numFmtId="0" fontId="7" fillId="0" borderId="55" xfId="0" applyFont="1" applyFill="1" applyBorder="1" applyAlignment="1">
      <alignment horizontal="center" vertical="center" wrapText="1"/>
    </xf>
    <xf numFmtId="9" fontId="0" fillId="0" borderId="13" xfId="0" applyNumberFormat="1" applyFill="1" applyBorder="1" applyAlignment="1">
      <alignment horizontal="center" vertical="center" wrapText="1"/>
    </xf>
    <xf numFmtId="9" fontId="7" fillId="2" borderId="13" xfId="1" applyFont="1" applyFill="1" applyBorder="1" applyAlignment="1">
      <alignment horizontal="center" vertical="center" wrapText="1"/>
    </xf>
    <xf numFmtId="0" fontId="6" fillId="5" borderId="13"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left" vertical="center" wrapText="1"/>
    </xf>
    <xf numFmtId="0" fontId="7" fillId="0" borderId="24" xfId="0" applyFont="1" applyBorder="1" applyAlignment="1">
      <alignment horizontal="left" wrapText="1"/>
    </xf>
    <xf numFmtId="0" fontId="7" fillId="0" borderId="24" xfId="0" applyFont="1" applyBorder="1" applyAlignment="1">
      <alignment horizontal="left" vertical="center" wrapText="1"/>
    </xf>
    <xf numFmtId="0" fontId="9" fillId="0" borderId="24" xfId="0" applyFont="1" applyFill="1" applyBorder="1" applyAlignment="1">
      <alignment horizontal="left" vertical="center" wrapText="1"/>
    </xf>
    <xf numFmtId="0" fontId="15" fillId="0" borderId="24" xfId="0" applyFont="1" applyFill="1" applyBorder="1" applyAlignment="1" applyProtection="1">
      <alignment horizontal="left" vertical="center" wrapText="1"/>
      <protection hidden="1"/>
    </xf>
    <xf numFmtId="0" fontId="7" fillId="0" borderId="24" xfId="0" applyFont="1" applyFill="1" applyBorder="1" applyAlignment="1">
      <alignment horizontal="left" vertical="center" wrapText="1"/>
    </xf>
    <xf numFmtId="9" fontId="7" fillId="0" borderId="24" xfId="1" applyFont="1" applyFill="1" applyBorder="1" applyAlignment="1">
      <alignment horizontal="left" vertical="center" wrapText="1"/>
    </xf>
    <xf numFmtId="9" fontId="7" fillId="0" borderId="24" xfId="0" applyNumberFormat="1" applyFont="1" applyFill="1" applyBorder="1" applyAlignment="1">
      <alignment horizontal="left" vertical="center" wrapText="1"/>
    </xf>
    <xf numFmtId="9" fontId="7" fillId="0" borderId="24" xfId="1" applyFont="1" applyBorder="1" applyAlignment="1">
      <alignment horizontal="left" vertical="center" wrapText="1"/>
    </xf>
    <xf numFmtId="9" fontId="6" fillId="5" borderId="24" xfId="0" applyNumberFormat="1" applyFont="1" applyFill="1" applyBorder="1" applyAlignment="1">
      <alignment horizontal="left" wrapText="1"/>
    </xf>
    <xf numFmtId="9" fontId="7" fillId="0" borderId="26" xfId="1" applyFont="1" applyBorder="1" applyAlignment="1">
      <alignment horizontal="left" vertical="center" wrapText="1"/>
    </xf>
    <xf numFmtId="0" fontId="7" fillId="0" borderId="0" xfId="0" applyFont="1" applyBorder="1" applyAlignment="1">
      <alignment horizontal="left" wrapText="1"/>
    </xf>
    <xf numFmtId="0" fontId="6" fillId="5" borderId="24" xfId="0" applyFont="1" applyFill="1" applyBorder="1" applyAlignment="1">
      <alignment horizontal="left" wrapText="1"/>
    </xf>
    <xf numFmtId="0" fontId="7" fillId="0" borderId="27" xfId="0" applyFont="1" applyBorder="1" applyAlignment="1">
      <alignment horizontal="left" vertical="center" wrapText="1"/>
    </xf>
    <xf numFmtId="0" fontId="7" fillId="0" borderId="13" xfId="0" applyFont="1" applyBorder="1" applyAlignment="1">
      <alignment horizontal="left" wrapText="1"/>
    </xf>
    <xf numFmtId="0" fontId="7" fillId="0" borderId="13" xfId="0" applyFont="1" applyBorder="1" applyAlignment="1">
      <alignment horizontal="left" vertical="center" wrapText="1"/>
    </xf>
    <xf numFmtId="0" fontId="9"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9" fontId="7" fillId="0" borderId="13" xfId="0" applyNumberFormat="1" applyFont="1" applyFill="1" applyBorder="1" applyAlignment="1">
      <alignment horizontal="left" vertical="center" wrapText="1"/>
    </xf>
    <xf numFmtId="9" fontId="7" fillId="0" borderId="13" xfId="1" applyFont="1" applyFill="1" applyBorder="1" applyAlignment="1">
      <alignment horizontal="left" vertical="center" wrapText="1"/>
    </xf>
    <xf numFmtId="9" fontId="7" fillId="0" borderId="13" xfId="1" applyFont="1" applyBorder="1" applyAlignment="1">
      <alignment horizontal="left" vertical="center" wrapText="1"/>
    </xf>
    <xf numFmtId="0" fontId="62" fillId="5" borderId="13" xfId="0" applyFont="1" applyFill="1" applyBorder="1" applyAlignment="1">
      <alignment horizontal="left" wrapText="1"/>
    </xf>
    <xf numFmtId="0" fontId="7" fillId="0" borderId="30" xfId="0" applyFont="1" applyBorder="1" applyAlignment="1">
      <alignment horizontal="left" wrapText="1"/>
    </xf>
    <xf numFmtId="0" fontId="10" fillId="0" borderId="1" xfId="0" applyFont="1" applyBorder="1" applyAlignment="1">
      <alignment horizontal="justify" vertical="top" wrapText="1"/>
    </xf>
    <xf numFmtId="0" fontId="10" fillId="0" borderId="2" xfId="0" applyFont="1" applyBorder="1" applyAlignment="1">
      <alignment horizontal="justify" vertical="top" wrapText="1"/>
    </xf>
    <xf numFmtId="0" fontId="0" fillId="0" borderId="2" xfId="0" applyFont="1" applyBorder="1" applyAlignment="1">
      <alignment horizontal="justify" vertical="top" wrapText="1"/>
    </xf>
    <xf numFmtId="0" fontId="0" fillId="0" borderId="3" xfId="0" applyFont="1" applyBorder="1" applyAlignment="1">
      <alignment horizontal="justify" vertical="top" wrapText="1"/>
    </xf>
    <xf numFmtId="0" fontId="6" fillId="5" borderId="24"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5" fillId="6" borderId="36" xfId="0" applyFont="1" applyFill="1" applyBorder="1" applyAlignment="1" applyProtection="1">
      <alignment horizontal="center" vertical="center" wrapText="1"/>
      <protection hidden="1"/>
    </xf>
    <xf numFmtId="0" fontId="5" fillId="6" borderId="37" xfId="0" applyFont="1" applyFill="1" applyBorder="1" applyAlignment="1" applyProtection="1">
      <alignment horizontal="center" vertical="center" wrapText="1"/>
      <protection hidden="1"/>
    </xf>
    <xf numFmtId="0" fontId="5" fillId="6" borderId="38" xfId="0" applyFont="1" applyFill="1" applyBorder="1" applyAlignment="1" applyProtection="1">
      <alignment horizontal="center" vertical="center" wrapText="1"/>
      <protection hidden="1"/>
    </xf>
    <xf numFmtId="0" fontId="5" fillId="6" borderId="39" xfId="0" applyFont="1" applyFill="1" applyBorder="1" applyAlignment="1" applyProtection="1">
      <alignment horizontal="center" vertical="center" wrapText="1"/>
      <protection hidden="1"/>
    </xf>
    <xf numFmtId="0" fontId="6" fillId="4" borderId="2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5" fillId="3" borderId="24" xfId="0" applyFont="1" applyFill="1" applyBorder="1" applyAlignment="1" applyProtection="1">
      <alignment horizontal="center" vertical="center" wrapText="1"/>
      <protection hidden="1"/>
    </xf>
    <xf numFmtId="0" fontId="5" fillId="3" borderId="13"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4" borderId="6" xfId="0" applyFont="1" applyFill="1" applyBorder="1" applyAlignment="1" applyProtection="1">
      <alignment horizontal="center" vertical="center" wrapText="1"/>
      <protection hidden="1"/>
    </xf>
    <xf numFmtId="0" fontId="5" fillId="5" borderId="17" xfId="0" applyFont="1" applyFill="1" applyBorder="1" applyAlignment="1" applyProtection="1">
      <alignment horizontal="center" vertical="center" wrapText="1"/>
      <protection hidden="1"/>
    </xf>
    <xf numFmtId="0" fontId="5" fillId="5" borderId="18" xfId="0" applyFont="1" applyFill="1" applyBorder="1" applyAlignment="1" applyProtection="1">
      <alignment horizontal="center" vertical="center" wrapText="1"/>
      <protection hidden="1"/>
    </xf>
    <xf numFmtId="0" fontId="5" fillId="5" borderId="19" xfId="0" applyFont="1" applyFill="1" applyBorder="1" applyAlignment="1" applyProtection="1">
      <alignment horizontal="center" vertical="center" wrapText="1"/>
      <protection hidden="1"/>
    </xf>
    <xf numFmtId="0" fontId="5" fillId="3" borderId="20" xfId="0" applyFont="1" applyFill="1" applyBorder="1" applyAlignment="1" applyProtection="1">
      <alignment horizontal="center" vertical="center" wrapText="1"/>
      <protection hidden="1"/>
    </xf>
    <xf numFmtId="0" fontId="5" fillId="3" borderId="27" xfId="0" applyFont="1" applyFill="1" applyBorder="1" applyAlignment="1" applyProtection="1">
      <alignment horizontal="center" vertical="center" wrapText="1"/>
      <protection hidden="1"/>
    </xf>
    <xf numFmtId="0" fontId="5" fillId="3" borderId="21" xfId="0" applyFont="1" applyFill="1" applyBorder="1" applyAlignment="1" applyProtection="1">
      <alignment horizontal="center" vertical="center" wrapText="1"/>
      <protection hidden="1"/>
    </xf>
    <xf numFmtId="0" fontId="5" fillId="3" borderId="22" xfId="0" applyFont="1" applyFill="1" applyBorder="1" applyAlignment="1" applyProtection="1">
      <alignment horizontal="center" vertical="center" wrapText="1"/>
      <protection hidden="1"/>
    </xf>
    <xf numFmtId="0" fontId="5" fillId="3" borderId="23" xfId="0" applyFont="1" applyFill="1" applyBorder="1" applyAlignment="1" applyProtection="1">
      <alignment horizontal="center" vertical="center" wrapText="1"/>
      <protection hidden="1"/>
    </xf>
    <xf numFmtId="0" fontId="5" fillId="3" borderId="14" xfId="0" applyFont="1" applyFill="1" applyBorder="1" applyAlignment="1" applyProtection="1">
      <alignment horizontal="center" vertical="center" wrapText="1"/>
      <protection hidden="1"/>
    </xf>
    <xf numFmtId="0" fontId="5" fillId="3" borderId="15" xfId="0" applyFont="1" applyFill="1" applyBorder="1" applyAlignment="1" applyProtection="1">
      <alignment horizontal="center" vertical="center" wrapText="1"/>
      <protection hidden="1"/>
    </xf>
    <xf numFmtId="0" fontId="5" fillId="3" borderId="28"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left" vertical="top" wrapText="1"/>
      <protection hidden="1"/>
    </xf>
    <xf numFmtId="0" fontId="5" fillId="2" borderId="5" xfId="0" applyFont="1" applyFill="1" applyBorder="1" applyAlignment="1" applyProtection="1">
      <alignment horizontal="left" vertical="top" wrapText="1"/>
      <protection hidden="1"/>
    </xf>
    <xf numFmtId="0" fontId="5" fillId="2" borderId="6" xfId="0" applyFont="1" applyFill="1" applyBorder="1" applyAlignment="1" applyProtection="1">
      <alignment horizontal="left" vertical="top" wrapText="1"/>
      <protection hidden="1"/>
    </xf>
    <xf numFmtId="0" fontId="5" fillId="2" borderId="7" xfId="0" applyFont="1" applyFill="1" applyBorder="1" applyAlignment="1" applyProtection="1">
      <alignment horizontal="left" vertical="top" wrapText="1"/>
      <protection hidden="1"/>
    </xf>
    <xf numFmtId="0" fontId="5" fillId="2" borderId="8" xfId="0" applyFont="1" applyFill="1" applyBorder="1" applyAlignment="1" applyProtection="1">
      <alignment horizontal="left" vertical="top" wrapText="1"/>
      <protection hidden="1"/>
    </xf>
    <xf numFmtId="0" fontId="5" fillId="2" borderId="9" xfId="0" applyFont="1" applyFill="1" applyBorder="1" applyAlignment="1" applyProtection="1">
      <alignment horizontal="left" vertical="top" wrapText="1"/>
      <protection hidden="1"/>
    </xf>
    <xf numFmtId="0" fontId="5" fillId="2" borderId="14" xfId="0" applyFont="1" applyFill="1" applyBorder="1" applyAlignment="1" applyProtection="1">
      <alignment horizontal="left" vertical="top" wrapText="1"/>
      <protection hidden="1"/>
    </xf>
    <xf numFmtId="0" fontId="5" fillId="2" borderId="15" xfId="0" applyFont="1" applyFill="1" applyBorder="1" applyAlignment="1" applyProtection="1">
      <alignment horizontal="left" vertical="top" wrapText="1"/>
      <protection hidden="1"/>
    </xf>
    <xf numFmtId="0" fontId="5" fillId="2" borderId="16" xfId="0" applyFont="1" applyFill="1" applyBorder="1" applyAlignment="1" applyProtection="1">
      <alignment horizontal="left" vertical="top" wrapText="1"/>
      <protection hidden="1"/>
    </xf>
    <xf numFmtId="0" fontId="5" fillId="2" borderId="10" xfId="0" applyFont="1" applyFill="1" applyBorder="1" applyAlignment="1" applyProtection="1">
      <alignment horizontal="left" vertical="top" wrapText="1"/>
      <protection hidden="1"/>
    </xf>
    <xf numFmtId="0" fontId="5" fillId="2" borderId="11" xfId="0" applyFont="1" applyFill="1" applyBorder="1" applyAlignment="1" applyProtection="1">
      <alignment horizontal="left" vertical="top" wrapText="1"/>
      <protection hidden="1"/>
    </xf>
    <xf numFmtId="0" fontId="5" fillId="2" borderId="12" xfId="0" applyFont="1" applyFill="1" applyBorder="1" applyAlignment="1" applyProtection="1">
      <alignment horizontal="left" vertical="top" wrapText="1"/>
      <protection hidden="1"/>
    </xf>
    <xf numFmtId="0" fontId="5" fillId="2" borderId="13" xfId="0" applyFont="1" applyFill="1" applyBorder="1" applyAlignment="1" applyProtection="1">
      <alignment horizontal="left" vertical="top" wrapText="1"/>
      <protection hidden="1"/>
    </xf>
    <xf numFmtId="0" fontId="6" fillId="5" borderId="24" xfId="0" applyFont="1" applyFill="1" applyBorder="1" applyAlignment="1">
      <alignment horizontal="center" wrapText="1"/>
    </xf>
    <xf numFmtId="0" fontId="5" fillId="6" borderId="24" xfId="0" applyFont="1" applyFill="1" applyBorder="1" applyAlignment="1" applyProtection="1">
      <alignment horizontal="center" vertical="center" wrapText="1"/>
      <protection hidden="1"/>
    </xf>
    <xf numFmtId="0" fontId="18" fillId="7" borderId="21" xfId="0" applyFont="1" applyFill="1" applyBorder="1" applyAlignment="1">
      <alignment horizontal="left" wrapText="1"/>
    </xf>
    <xf numFmtId="0" fontId="9" fillId="7" borderId="22" xfId="0" applyFont="1" applyFill="1" applyBorder="1" applyAlignment="1">
      <alignment horizontal="left" wrapText="1"/>
    </xf>
    <xf numFmtId="0" fontId="9" fillId="7" borderId="23" xfId="0" applyFont="1" applyFill="1" applyBorder="1" applyAlignment="1">
      <alignment horizontal="left" wrapText="1"/>
    </xf>
    <xf numFmtId="0" fontId="9" fillId="7" borderId="48" xfId="0" applyFont="1" applyFill="1" applyBorder="1" applyAlignment="1">
      <alignment horizontal="left" wrapText="1"/>
    </xf>
    <xf numFmtId="0" fontId="9" fillId="7" borderId="0" xfId="0" applyFont="1" applyFill="1" applyBorder="1" applyAlignment="1">
      <alignment horizontal="left" wrapText="1"/>
    </xf>
    <xf numFmtId="0" fontId="9" fillId="7" borderId="49" xfId="0" applyFont="1" applyFill="1" applyBorder="1" applyAlignment="1">
      <alignment horizontal="left" wrapText="1"/>
    </xf>
    <xf numFmtId="0" fontId="9" fillId="7" borderId="46" xfId="0" applyFont="1" applyFill="1" applyBorder="1" applyAlignment="1">
      <alignment horizontal="left" wrapText="1"/>
    </xf>
    <xf numFmtId="0" fontId="9" fillId="7" borderId="47" xfId="0" applyFont="1" applyFill="1" applyBorder="1" applyAlignment="1">
      <alignment horizontal="left" wrapText="1"/>
    </xf>
    <xf numFmtId="0" fontId="9" fillId="7" borderId="32" xfId="0" applyFont="1" applyFill="1" applyBorder="1" applyAlignment="1">
      <alignment horizontal="left" wrapText="1"/>
    </xf>
    <xf numFmtId="0" fontId="6" fillId="4" borderId="24" xfId="0" applyFont="1" applyFill="1" applyBorder="1" applyAlignment="1">
      <alignment horizontal="center" wrapText="1"/>
    </xf>
    <xf numFmtId="0" fontId="5" fillId="4" borderId="24" xfId="0" applyFont="1" applyFill="1" applyBorder="1" applyAlignment="1" applyProtection="1">
      <alignment horizontal="center" vertical="center" wrapText="1"/>
      <protection hidden="1"/>
    </xf>
    <xf numFmtId="0" fontId="5" fillId="5" borderId="24" xfId="0" applyFont="1" applyFill="1" applyBorder="1" applyAlignment="1" applyProtection="1">
      <alignment horizontal="center" vertical="center" wrapText="1"/>
      <protection hidden="1"/>
    </xf>
    <xf numFmtId="0" fontId="5" fillId="3" borderId="24" xfId="0" applyFont="1" applyFill="1" applyBorder="1" applyAlignment="1" applyProtection="1">
      <alignment horizontal="center" vertical="top" wrapText="1"/>
      <protection hidden="1"/>
    </xf>
    <xf numFmtId="0" fontId="5" fillId="2" borderId="40"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41"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42" xfId="0" applyFont="1" applyFill="1" applyBorder="1" applyAlignment="1" applyProtection="1">
      <alignment horizontal="center" vertical="center" wrapText="1"/>
      <protection hidden="1"/>
    </xf>
    <xf numFmtId="0" fontId="5" fillId="2" borderId="33" xfId="0" applyFont="1" applyFill="1" applyBorder="1" applyAlignment="1" applyProtection="1">
      <alignment horizontal="left" vertical="top" wrapText="1"/>
      <protection hidden="1"/>
    </xf>
    <xf numFmtId="0" fontId="5" fillId="2" borderId="46" xfId="0" applyFont="1" applyFill="1" applyBorder="1" applyAlignment="1" applyProtection="1">
      <alignment horizontal="left" vertical="top" wrapText="1"/>
      <protection hidden="1"/>
    </xf>
    <xf numFmtId="0" fontId="5" fillId="2" borderId="47" xfId="0" applyFont="1" applyFill="1" applyBorder="1" applyAlignment="1" applyProtection="1">
      <alignment horizontal="left" vertical="top" wrapText="1"/>
      <protection hidden="1"/>
    </xf>
    <xf numFmtId="0" fontId="5" fillId="2" borderId="44" xfId="0" applyFont="1" applyFill="1" applyBorder="1" applyAlignment="1" applyProtection="1">
      <alignment horizontal="left" vertical="top" wrapText="1"/>
      <protection hidden="1"/>
    </xf>
    <xf numFmtId="0" fontId="5" fillId="2" borderId="45" xfId="0" applyFont="1" applyFill="1" applyBorder="1" applyAlignment="1" applyProtection="1">
      <alignment horizontal="left" vertical="top" wrapText="1"/>
      <protection hidden="1"/>
    </xf>
    <xf numFmtId="0" fontId="5" fillId="2" borderId="35" xfId="0" applyFont="1" applyFill="1" applyBorder="1" applyAlignment="1" applyProtection="1">
      <alignment horizontal="left" vertical="top" wrapText="1"/>
      <protection hidden="1"/>
    </xf>
    <xf numFmtId="0" fontId="5" fillId="2" borderId="24" xfId="0" applyFont="1" applyFill="1" applyBorder="1" applyAlignment="1" applyProtection="1">
      <alignment horizontal="left" vertical="top" wrapText="1"/>
      <protection hidden="1"/>
    </xf>
    <xf numFmtId="0" fontId="10"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26" fillId="2" borderId="0" xfId="0" applyFont="1" applyFill="1" applyBorder="1" applyAlignment="1">
      <alignment horizontal="left" vertical="center" wrapText="1"/>
    </xf>
    <xf numFmtId="0" fontId="27" fillId="2" borderId="0" xfId="0" applyFont="1" applyFill="1" applyBorder="1" applyAlignment="1">
      <alignment horizontal="left" wrapText="1"/>
    </xf>
    <xf numFmtId="0" fontId="28" fillId="2" borderId="0" xfId="0" applyFont="1" applyFill="1" applyBorder="1" applyAlignment="1">
      <alignment horizontal="left" wrapText="1"/>
    </xf>
    <xf numFmtId="0" fontId="25" fillId="2" borderId="0" xfId="0" applyFont="1" applyFill="1" applyBorder="1" applyAlignment="1">
      <alignment horizontal="left" vertical="center" wrapText="1"/>
    </xf>
    <xf numFmtId="0" fontId="24" fillId="2" borderId="40" xfId="0" applyFont="1" applyFill="1" applyBorder="1" applyAlignment="1">
      <alignment horizontal="left" vertical="top" wrapText="1"/>
    </xf>
    <xf numFmtId="0" fontId="24" fillId="2" borderId="8" xfId="0" applyFont="1" applyFill="1" applyBorder="1" applyAlignment="1">
      <alignment horizontal="left" vertical="top" wrapText="1"/>
    </xf>
    <xf numFmtId="0" fontId="24" fillId="2" borderId="9" xfId="0" applyFont="1" applyFill="1" applyBorder="1" applyAlignment="1">
      <alignment horizontal="left" vertical="top" wrapText="1"/>
    </xf>
    <xf numFmtId="0" fontId="0" fillId="2" borderId="41" xfId="0" applyFill="1" applyBorder="1" applyAlignment="1">
      <alignment horizontal="left" vertical="center" wrapText="1"/>
    </xf>
    <xf numFmtId="0" fontId="0" fillId="2" borderId="0" xfId="0" applyFill="1" applyAlignment="1">
      <alignment horizontal="left" vertical="center" wrapText="1"/>
    </xf>
    <xf numFmtId="0" fontId="6" fillId="5" borderId="6"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5" fillId="6" borderId="56" xfId="0" applyFont="1" applyFill="1" applyBorder="1" applyAlignment="1" applyProtection="1">
      <alignment horizontal="center" vertical="center" wrapText="1"/>
      <protection hidden="1"/>
    </xf>
    <xf numFmtId="0" fontId="5" fillId="6" borderId="57" xfId="0" applyFont="1" applyFill="1" applyBorder="1" applyAlignment="1" applyProtection="1">
      <alignment horizontal="center" vertical="center" wrapText="1"/>
      <protection hidden="1"/>
    </xf>
    <xf numFmtId="0" fontId="5" fillId="6" borderId="58" xfId="0" applyFont="1" applyFill="1" applyBorder="1" applyAlignment="1" applyProtection="1">
      <alignment horizontal="center" vertical="center" wrapText="1"/>
      <protection hidden="1"/>
    </xf>
    <xf numFmtId="0" fontId="6" fillId="4" borderId="33"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5" fillId="3" borderId="17" xfId="0" applyFont="1" applyFill="1" applyBorder="1" applyAlignment="1" applyProtection="1">
      <alignment horizontal="center" vertical="center" wrapText="1"/>
      <protection hidden="1"/>
    </xf>
    <xf numFmtId="0" fontId="5" fillId="3" borderId="44" xfId="0" applyFont="1" applyFill="1" applyBorder="1" applyAlignment="1" applyProtection="1">
      <alignment horizontal="center" vertical="center" wrapText="1"/>
      <protection hidden="1"/>
    </xf>
    <xf numFmtId="0" fontId="6" fillId="4" borderId="31"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5" fillId="3" borderId="36" xfId="0" applyFont="1" applyFill="1" applyBorder="1" applyAlignment="1" applyProtection="1">
      <alignment horizontal="center" vertical="center" wrapText="1"/>
      <protection hidden="1"/>
    </xf>
    <xf numFmtId="0" fontId="5" fillId="3" borderId="38" xfId="0" applyFont="1" applyFill="1" applyBorder="1" applyAlignment="1" applyProtection="1">
      <alignment horizontal="center" vertical="center" wrapText="1"/>
      <protection hidden="1"/>
    </xf>
    <xf numFmtId="0" fontId="5" fillId="3" borderId="39" xfId="0" applyFont="1" applyFill="1" applyBorder="1" applyAlignment="1" applyProtection="1">
      <alignment horizontal="center" vertical="center" wrapText="1"/>
      <protection hidden="1"/>
    </xf>
    <xf numFmtId="0" fontId="5" fillId="4" borderId="36" xfId="0" applyFont="1" applyFill="1" applyBorder="1" applyAlignment="1" applyProtection="1">
      <alignment horizontal="center" vertical="center" wrapText="1"/>
      <protection hidden="1"/>
    </xf>
    <xf numFmtId="0" fontId="5" fillId="4" borderId="38" xfId="0" applyFont="1" applyFill="1" applyBorder="1" applyAlignment="1" applyProtection="1">
      <alignment horizontal="center" vertical="center" wrapText="1"/>
      <protection hidden="1"/>
    </xf>
    <xf numFmtId="0" fontId="5" fillId="4" borderId="51" xfId="0" applyFont="1" applyFill="1" applyBorder="1" applyAlignment="1" applyProtection="1">
      <alignment horizontal="center" vertical="center" wrapText="1"/>
      <protection hidden="1"/>
    </xf>
    <xf numFmtId="0" fontId="5" fillId="5" borderId="8" xfId="0" applyFont="1" applyFill="1" applyBorder="1" applyAlignment="1" applyProtection="1">
      <alignment horizontal="center" vertical="center" wrapText="1"/>
      <protection hidden="1"/>
    </xf>
    <xf numFmtId="0" fontId="5" fillId="5" borderId="9"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top" wrapText="1"/>
      <protection hidden="1"/>
    </xf>
    <xf numFmtId="0" fontId="19" fillId="2" borderId="31" xfId="0" applyFont="1" applyFill="1" applyBorder="1" applyAlignment="1" applyProtection="1">
      <alignment horizontal="left" vertical="top" wrapText="1"/>
      <protection hidden="1"/>
    </xf>
    <xf numFmtId="0" fontId="19" fillId="2" borderId="33" xfId="0" applyFont="1" applyFill="1" applyBorder="1" applyAlignment="1" applyProtection="1">
      <alignment horizontal="left" vertical="top" wrapText="1"/>
      <protection hidden="1"/>
    </xf>
    <xf numFmtId="0" fontId="5" fillId="2" borderId="31" xfId="0" applyFont="1" applyFill="1" applyBorder="1" applyAlignment="1" applyProtection="1">
      <alignment horizontal="left" vertical="top" wrapText="1"/>
      <protection hidden="1"/>
    </xf>
    <xf numFmtId="0" fontId="5" fillId="2" borderId="34" xfId="0" applyFont="1" applyFill="1" applyBorder="1" applyAlignment="1" applyProtection="1">
      <alignment horizontal="left" vertical="top" wrapText="1"/>
      <protection hidden="1"/>
    </xf>
    <xf numFmtId="0" fontId="5" fillId="2" borderId="27" xfId="0" applyFont="1" applyFill="1" applyBorder="1" applyAlignment="1" applyProtection="1">
      <alignment horizontal="left" vertical="top" wrapText="1"/>
      <protection hidden="1"/>
    </xf>
    <xf numFmtId="0" fontId="5" fillId="2" borderId="30" xfId="0" applyFont="1" applyFill="1" applyBorder="1" applyAlignment="1" applyProtection="1">
      <alignment horizontal="left" vertical="top" wrapText="1"/>
      <protection hidden="1"/>
    </xf>
    <xf numFmtId="0" fontId="19" fillId="2" borderId="50" xfId="0" applyFont="1" applyFill="1" applyBorder="1" applyAlignment="1" applyProtection="1">
      <alignment horizontal="left" vertical="top" wrapText="1"/>
      <protection hidden="1"/>
    </xf>
    <xf numFmtId="0" fontId="19" fillId="2" borderId="22" xfId="0" applyFont="1" applyFill="1" applyBorder="1" applyAlignment="1" applyProtection="1">
      <alignment horizontal="left" vertical="top" wrapText="1"/>
      <protection hidden="1"/>
    </xf>
    <xf numFmtId="0" fontId="19" fillId="2" borderId="23" xfId="0" applyFont="1" applyFill="1" applyBorder="1" applyAlignment="1" applyProtection="1">
      <alignment horizontal="left" vertical="top" wrapText="1"/>
      <protection hidden="1"/>
    </xf>
    <xf numFmtId="0" fontId="5" fillId="2" borderId="25" xfId="0" applyFont="1" applyFill="1" applyBorder="1" applyAlignment="1" applyProtection="1">
      <alignment horizontal="left" vertical="top" wrapText="1"/>
      <protection hidden="1"/>
    </xf>
    <xf numFmtId="0" fontId="5" fillId="2" borderId="21" xfId="0" applyFont="1" applyFill="1" applyBorder="1" applyAlignment="1" applyProtection="1">
      <alignment horizontal="left" vertical="top" wrapText="1"/>
      <protection hidden="1"/>
    </xf>
    <xf numFmtId="0" fontId="10"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6" fillId="0" borderId="0" xfId="0" applyFont="1" applyAlignment="1">
      <alignment horizontal="left" wrapText="1"/>
    </xf>
    <xf numFmtId="0" fontId="7" fillId="0" borderId="0" xfId="0" applyFont="1" applyAlignment="1">
      <alignment horizontal="left" wrapText="1"/>
    </xf>
    <xf numFmtId="0" fontId="2" fillId="0" borderId="0" xfId="0" applyFont="1" applyFill="1" applyBorder="1" applyAlignment="1">
      <alignment horizontal="left" vertical="center" wrapText="1"/>
    </xf>
    <xf numFmtId="0" fontId="26" fillId="0" borderId="0" xfId="0" applyFont="1" applyBorder="1" applyAlignment="1">
      <alignment horizontal="left" vertical="center" wrapText="1"/>
    </xf>
    <xf numFmtId="0" fontId="0" fillId="0" borderId="0" xfId="0" applyFont="1" applyFill="1" applyAlignment="1">
      <alignment horizontal="left" vertical="center" wrapText="1"/>
    </xf>
    <xf numFmtId="0" fontId="32" fillId="0" borderId="0" xfId="0" applyFont="1" applyAlignment="1">
      <alignment horizontal="left"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2" fillId="0" borderId="0" xfId="0" applyFont="1" applyBorder="1" applyAlignment="1">
      <alignment horizontal="justify" vertical="center" wrapText="1"/>
    </xf>
    <xf numFmtId="0" fontId="25"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6" fillId="4" borderId="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5" fillId="4" borderId="59" xfId="0" applyFont="1" applyFill="1" applyBorder="1" applyAlignment="1" applyProtection="1">
      <alignment horizontal="center" vertical="center" wrapText="1"/>
      <protection hidden="1"/>
    </xf>
    <xf numFmtId="0" fontId="5" fillId="4" borderId="60" xfId="0" applyFont="1" applyFill="1" applyBorder="1" applyAlignment="1" applyProtection="1">
      <alignment horizontal="center" vertical="center" wrapText="1"/>
      <protection hidden="1"/>
    </xf>
    <xf numFmtId="0" fontId="5" fillId="4" borderId="7" xfId="0" applyFont="1" applyFill="1" applyBorder="1" applyAlignment="1" applyProtection="1">
      <alignment horizontal="center" vertical="center" wrapText="1"/>
      <protection hidden="1"/>
    </xf>
    <xf numFmtId="0" fontId="5" fillId="5" borderId="36" xfId="0" applyFont="1" applyFill="1" applyBorder="1" applyAlignment="1" applyProtection="1">
      <alignment horizontal="center" vertical="center" wrapText="1"/>
      <protection hidden="1"/>
    </xf>
    <xf numFmtId="0" fontId="5" fillId="5" borderId="38" xfId="0" applyFont="1" applyFill="1" applyBorder="1" applyAlignment="1" applyProtection="1">
      <alignment horizontal="center" vertical="center" wrapText="1"/>
      <protection hidden="1"/>
    </xf>
    <xf numFmtId="0" fontId="5" fillId="5" borderId="39" xfId="0" applyFont="1" applyFill="1" applyBorder="1" applyAlignment="1" applyProtection="1">
      <alignment horizontal="center" vertical="center" wrapText="1"/>
      <protection hidden="1"/>
    </xf>
    <xf numFmtId="0" fontId="5" fillId="2" borderId="22" xfId="0" applyFont="1" applyFill="1" applyBorder="1" applyAlignment="1" applyProtection="1">
      <alignment horizontal="left" vertical="top" wrapText="1"/>
      <protection hidden="1"/>
    </xf>
    <xf numFmtId="0" fontId="5" fillId="2" borderId="23" xfId="0" applyFont="1" applyFill="1" applyBorder="1" applyAlignment="1" applyProtection="1">
      <alignment horizontal="left" vertical="top" wrapText="1"/>
      <protection hidden="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4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34" fillId="13" borderId="25" xfId="0" applyFont="1" applyFill="1" applyBorder="1" applyAlignment="1">
      <alignment horizontal="center" wrapText="1"/>
    </xf>
    <xf numFmtId="0" fontId="34" fillId="13" borderId="33" xfId="0" applyFont="1" applyFill="1" applyBorder="1" applyAlignment="1">
      <alignment horizontal="center" wrapText="1"/>
    </xf>
    <xf numFmtId="0" fontId="34" fillId="12" borderId="25" xfId="0" applyFont="1" applyFill="1" applyBorder="1" applyAlignment="1">
      <alignment horizontal="center" wrapText="1"/>
    </xf>
    <xf numFmtId="0" fontId="34" fillId="12" borderId="33" xfId="0" applyFont="1" applyFill="1" applyBorder="1" applyAlignment="1">
      <alignment horizontal="center" wrapText="1"/>
    </xf>
    <xf numFmtId="0" fontId="6" fillId="5" borderId="25" xfId="0" applyFont="1" applyFill="1" applyBorder="1" applyAlignment="1">
      <alignment horizontal="center" wrapText="1"/>
    </xf>
    <xf numFmtId="0" fontId="6" fillId="5" borderId="33" xfId="0" applyFont="1" applyFill="1" applyBorder="1" applyAlignment="1">
      <alignment horizontal="center" wrapText="1"/>
    </xf>
    <xf numFmtId="0" fontId="5" fillId="11" borderId="25" xfId="0" applyFont="1" applyFill="1" applyBorder="1" applyAlignment="1" applyProtection="1">
      <alignment horizontal="center" vertical="center" wrapText="1"/>
      <protection hidden="1"/>
    </xf>
    <xf numFmtId="0" fontId="5" fillId="11" borderId="33" xfId="0" applyFont="1" applyFill="1" applyBorder="1" applyAlignment="1" applyProtection="1">
      <alignment horizontal="center" vertical="center" wrapText="1"/>
      <protection hidden="1"/>
    </xf>
    <xf numFmtId="0" fontId="5" fillId="11" borderId="44" xfId="0" applyFont="1" applyFill="1" applyBorder="1" applyAlignment="1" applyProtection="1">
      <alignment horizontal="center" vertical="center" wrapText="1"/>
      <protection hidden="1"/>
    </xf>
    <xf numFmtId="0" fontId="5" fillId="11" borderId="35" xfId="0" applyFont="1" applyFill="1" applyBorder="1" applyAlignment="1" applyProtection="1">
      <alignment horizontal="center" vertical="center" wrapText="1"/>
      <protection hidden="1"/>
    </xf>
    <xf numFmtId="0" fontId="5" fillId="11" borderId="44" xfId="0" applyFont="1" applyFill="1" applyBorder="1" applyAlignment="1" applyProtection="1">
      <alignment horizontal="center" vertical="top" wrapText="1"/>
      <protection hidden="1"/>
    </xf>
    <xf numFmtId="0" fontId="5" fillId="11" borderId="45" xfId="0" applyFont="1" applyFill="1" applyBorder="1" applyAlignment="1" applyProtection="1">
      <alignment horizontal="center" vertical="top" wrapText="1"/>
      <protection hidden="1"/>
    </xf>
    <xf numFmtId="0" fontId="5" fillId="11" borderId="35" xfId="0" applyFont="1" applyFill="1" applyBorder="1" applyAlignment="1" applyProtection="1">
      <alignment horizontal="center" vertical="top" wrapText="1"/>
      <protection hidden="1"/>
    </xf>
    <xf numFmtId="0" fontId="5" fillId="10" borderId="46" xfId="0" applyFont="1" applyFill="1" applyBorder="1" applyAlignment="1" applyProtection="1">
      <alignment horizontal="left" vertical="top" wrapText="1"/>
      <protection hidden="1"/>
    </xf>
    <xf numFmtId="0" fontId="5" fillId="10" borderId="47" xfId="0" applyFont="1" applyFill="1" applyBorder="1" applyAlignment="1" applyProtection="1">
      <alignment horizontal="left" vertical="top" wrapText="1"/>
      <protection hidden="1"/>
    </xf>
    <xf numFmtId="0" fontId="5" fillId="10" borderId="7" xfId="0" applyFont="1" applyFill="1" applyBorder="1" applyAlignment="1" applyProtection="1">
      <alignment horizontal="left" vertical="top" wrapText="1"/>
      <protection hidden="1"/>
    </xf>
    <xf numFmtId="0" fontId="5" fillId="10" borderId="8" xfId="0" applyFont="1" applyFill="1" applyBorder="1" applyAlignment="1" applyProtection="1">
      <alignment horizontal="left" vertical="top" wrapText="1"/>
      <protection hidden="1"/>
    </xf>
    <xf numFmtId="0" fontId="5" fillId="10" borderId="44" xfId="0" applyFont="1" applyFill="1" applyBorder="1" applyAlignment="1" applyProtection="1">
      <alignment horizontal="left" vertical="top" wrapText="1"/>
      <protection hidden="1"/>
    </xf>
    <xf numFmtId="0" fontId="5" fillId="10" borderId="45" xfId="0" applyFont="1" applyFill="1" applyBorder="1" applyAlignment="1" applyProtection="1">
      <alignment horizontal="left" vertical="top" wrapText="1"/>
      <protection hidden="1"/>
    </xf>
    <xf numFmtId="0" fontId="5" fillId="10" borderId="35" xfId="0" applyFont="1" applyFill="1" applyBorder="1" applyAlignment="1" applyProtection="1">
      <alignment horizontal="left" vertical="top" wrapText="1"/>
      <protection hidden="1"/>
    </xf>
    <xf numFmtId="0" fontId="5" fillId="11" borderId="45" xfId="0" applyFont="1" applyFill="1" applyBorder="1" applyAlignment="1" applyProtection="1">
      <alignment horizontal="center" vertical="center" wrapText="1"/>
      <protection hidden="1"/>
    </xf>
    <xf numFmtId="0" fontId="5" fillId="12" borderId="44" xfId="0" applyFont="1" applyFill="1" applyBorder="1" applyAlignment="1" applyProtection="1">
      <alignment horizontal="center" vertical="center" wrapText="1"/>
      <protection hidden="1"/>
    </xf>
    <xf numFmtId="0" fontId="5" fillId="12" borderId="45" xfId="0" applyFont="1" applyFill="1" applyBorder="1" applyAlignment="1" applyProtection="1">
      <alignment horizontal="center" vertical="center" wrapText="1"/>
      <protection hidden="1"/>
    </xf>
    <xf numFmtId="0" fontId="5" fillId="12" borderId="35" xfId="0" applyFont="1" applyFill="1" applyBorder="1" applyAlignment="1" applyProtection="1">
      <alignment horizontal="center" vertical="center" wrapText="1"/>
      <protection hidden="1"/>
    </xf>
    <xf numFmtId="0" fontId="5" fillId="13" borderId="44" xfId="0" applyFont="1" applyFill="1" applyBorder="1" applyAlignment="1" applyProtection="1">
      <alignment horizontal="center" vertical="center" wrapText="1"/>
      <protection hidden="1"/>
    </xf>
    <xf numFmtId="0" fontId="5" fillId="13" borderId="45" xfId="0" applyFont="1" applyFill="1" applyBorder="1" applyAlignment="1" applyProtection="1">
      <alignment horizontal="center" vertical="center" wrapText="1"/>
      <protection hidden="1"/>
    </xf>
    <xf numFmtId="0" fontId="45" fillId="0" borderId="50" xfId="0" applyFont="1" applyBorder="1" applyAlignment="1">
      <alignment horizontal="left" vertical="top" wrapText="1"/>
    </xf>
    <xf numFmtId="0" fontId="45" fillId="0" borderId="22" xfId="0" applyFont="1" applyBorder="1" applyAlignment="1">
      <alignment horizontal="left" vertical="top" wrapText="1"/>
    </xf>
    <xf numFmtId="0" fontId="45" fillId="0" borderId="67" xfId="0" applyFont="1" applyBorder="1" applyAlignment="1">
      <alignment horizontal="left" vertical="top" wrapText="1"/>
    </xf>
    <xf numFmtId="0" fontId="45" fillId="0" borderId="41" xfId="0" applyFont="1" applyBorder="1" applyAlignment="1">
      <alignment horizontal="left" vertical="top" wrapText="1"/>
    </xf>
    <xf numFmtId="0" fontId="45" fillId="0" borderId="0" xfId="0" applyFont="1" applyBorder="1" applyAlignment="1">
      <alignment horizontal="left" vertical="top" wrapText="1"/>
    </xf>
    <xf numFmtId="0" fontId="45" fillId="0" borderId="42" xfId="0" applyFont="1" applyBorder="1" applyAlignment="1">
      <alignment horizontal="left" vertical="top" wrapText="1"/>
    </xf>
    <xf numFmtId="0" fontId="45" fillId="0" borderId="43" xfId="0" applyFont="1" applyBorder="1" applyAlignment="1">
      <alignment horizontal="left" vertical="top" wrapText="1"/>
    </xf>
    <xf numFmtId="0" fontId="45" fillId="0" borderId="15" xfId="0" applyFont="1" applyBorder="1" applyAlignment="1">
      <alignment horizontal="left" vertical="top" wrapText="1"/>
    </xf>
    <xf numFmtId="0" fontId="45" fillId="0" borderId="16" xfId="0" applyFont="1" applyBorder="1" applyAlignment="1">
      <alignment horizontal="left" vertical="top" wrapText="1"/>
    </xf>
    <xf numFmtId="0" fontId="47" fillId="0" borderId="0" xfId="2" applyFont="1" applyBorder="1" applyAlignment="1">
      <alignment horizontal="left" wrapText="1"/>
    </xf>
    <xf numFmtId="0" fontId="47" fillId="0" borderId="0" xfId="2" applyFont="1" applyAlignment="1">
      <alignment horizontal="center" wrapText="1"/>
    </xf>
    <xf numFmtId="0" fontId="6" fillId="5" borderId="26" xfId="0" applyFont="1" applyFill="1" applyBorder="1" applyAlignment="1">
      <alignment horizontal="center" wrapText="1"/>
    </xf>
    <xf numFmtId="0" fontId="5" fillId="6" borderId="20" xfId="0" applyFont="1" applyFill="1" applyBorder="1" applyAlignment="1" applyProtection="1">
      <alignment horizontal="center" vertical="center" wrapText="1"/>
      <protection hidden="1"/>
    </xf>
    <xf numFmtId="0" fontId="5" fillId="6" borderId="26" xfId="0" applyFont="1" applyFill="1" applyBorder="1" applyAlignment="1" applyProtection="1">
      <alignment horizontal="center" vertical="center" wrapText="1"/>
      <protection hidden="1"/>
    </xf>
    <xf numFmtId="0" fontId="6" fillId="5" borderId="33" xfId="0" applyFont="1" applyFill="1" applyBorder="1" applyAlignment="1">
      <alignment horizontal="center" vertical="center" wrapText="1"/>
    </xf>
    <xf numFmtId="0" fontId="40" fillId="3" borderId="24" xfId="0" applyFont="1" applyFill="1" applyBorder="1" applyAlignment="1" applyProtection="1">
      <alignment horizontal="center" vertical="center" wrapText="1"/>
      <protection hidden="1"/>
    </xf>
    <xf numFmtId="0" fontId="5" fillId="5" borderId="44" xfId="0" applyFont="1" applyFill="1" applyBorder="1" applyAlignment="1" applyProtection="1">
      <alignment horizontal="center" vertical="center" wrapText="1"/>
      <protection hidden="1"/>
    </xf>
    <xf numFmtId="0" fontId="5" fillId="5" borderId="45" xfId="0" applyFont="1" applyFill="1" applyBorder="1" applyAlignment="1" applyProtection="1">
      <alignment horizontal="center" vertical="center" wrapText="1"/>
      <protection hidden="1"/>
    </xf>
    <xf numFmtId="0" fontId="5" fillId="5" borderId="61" xfId="0" applyFont="1" applyFill="1" applyBorder="1" applyAlignment="1" applyProtection="1">
      <alignment horizontal="center" vertical="center" wrapText="1"/>
      <protection hidden="1"/>
    </xf>
    <xf numFmtId="0" fontId="5" fillId="2" borderId="48" xfId="0" applyFont="1" applyFill="1" applyBorder="1" applyAlignment="1" applyProtection="1">
      <alignment horizontal="left" vertical="top" wrapText="1"/>
      <protection hidden="1"/>
    </xf>
    <xf numFmtId="0" fontId="5" fillId="2" borderId="0" xfId="0" applyFont="1" applyFill="1" applyBorder="1" applyAlignment="1" applyProtection="1">
      <alignment horizontal="left" vertical="top" wrapText="1"/>
      <protection hidden="1"/>
    </xf>
    <xf numFmtId="0" fontId="5" fillId="2" borderId="42" xfId="0" applyFont="1" applyFill="1" applyBorder="1" applyAlignment="1" applyProtection="1">
      <alignment horizontal="left" vertical="top" wrapText="1"/>
      <protection hidden="1"/>
    </xf>
    <xf numFmtId="0" fontId="5" fillId="2" borderId="66" xfId="0" applyFont="1" applyFill="1" applyBorder="1" applyAlignment="1" applyProtection="1">
      <alignment horizontal="left" vertical="top" wrapText="1"/>
      <protection hidden="1"/>
    </xf>
    <xf numFmtId="0" fontId="5" fillId="2" borderId="65" xfId="0" applyFont="1" applyFill="1" applyBorder="1" applyAlignment="1" applyProtection="1">
      <alignment horizontal="left" vertical="top" wrapText="1"/>
      <protection hidden="1"/>
    </xf>
    <xf numFmtId="0" fontId="2" fillId="2" borderId="43"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5" fillId="2" borderId="26" xfId="0" applyFont="1" applyFill="1" applyBorder="1" applyAlignment="1" applyProtection="1">
      <alignment horizontal="left" vertical="top" wrapText="1"/>
      <protection hidden="1"/>
    </xf>
    <xf numFmtId="0" fontId="5" fillId="2" borderId="20" xfId="0" applyFont="1" applyFill="1" applyBorder="1" applyAlignment="1" applyProtection="1">
      <alignment horizontal="left" vertical="top" wrapText="1"/>
      <protection hidden="1"/>
    </xf>
    <xf numFmtId="0" fontId="6"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6" fillId="5" borderId="57" xfId="0" applyFont="1" applyFill="1" applyBorder="1" applyAlignment="1">
      <alignment horizontal="center" wrapText="1"/>
    </xf>
    <xf numFmtId="0" fontId="3" fillId="2" borderId="40"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5" fillId="2" borderId="52" xfId="0" applyFont="1" applyFill="1" applyBorder="1" applyAlignment="1" applyProtection="1">
      <alignment horizontal="left" vertical="top" wrapText="1"/>
      <protection hidden="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58" fillId="6" borderId="31" xfId="0" applyFont="1" applyFill="1" applyBorder="1" applyAlignment="1" applyProtection="1">
      <alignment horizontal="center" vertical="center" wrapText="1"/>
      <protection hidden="1"/>
    </xf>
    <xf numFmtId="0" fontId="58" fillId="6" borderId="33" xfId="0" applyFont="1" applyFill="1" applyBorder="1" applyAlignment="1" applyProtection="1">
      <alignment horizontal="center" vertical="center" wrapText="1"/>
      <protection hidden="1"/>
    </xf>
    <xf numFmtId="0" fontId="58" fillId="6" borderId="34" xfId="0" applyFont="1" applyFill="1" applyBorder="1" applyAlignment="1" applyProtection="1">
      <alignment horizontal="center" vertical="center" wrapText="1"/>
      <protection hidden="1"/>
    </xf>
    <xf numFmtId="0" fontId="56" fillId="0" borderId="27" xfId="0" applyFont="1" applyBorder="1" applyAlignment="1">
      <alignment horizontal="left" vertical="top" wrapText="1"/>
    </xf>
    <xf numFmtId="0" fontId="56" fillId="0" borderId="13" xfId="0" applyFont="1" applyBorder="1" applyAlignment="1">
      <alignment horizontal="left" vertical="top" wrapText="1"/>
    </xf>
    <xf numFmtId="0" fontId="56" fillId="0" borderId="30" xfId="0" applyFont="1" applyBorder="1" applyAlignment="1">
      <alignment horizontal="left" vertical="top" wrapText="1"/>
    </xf>
    <xf numFmtId="0" fontId="6" fillId="3" borderId="20"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52" fillId="15" borderId="24" xfId="0" applyFont="1" applyFill="1" applyBorder="1" applyAlignment="1" applyProtection="1">
      <alignment horizontal="center" vertical="center" wrapText="1"/>
      <protection hidden="1"/>
    </xf>
    <xf numFmtId="0" fontId="52" fillId="15" borderId="26" xfId="0" applyFont="1" applyFill="1" applyBorder="1" applyAlignment="1" applyProtection="1">
      <alignment horizontal="center" vertical="center" wrapText="1"/>
      <protection hidden="1"/>
    </xf>
    <xf numFmtId="0" fontId="5" fillId="15" borderId="4" xfId="0" applyFont="1" applyFill="1" applyBorder="1" applyAlignment="1" applyProtection="1">
      <alignment horizontal="center" vertical="center" wrapText="1"/>
      <protection hidden="1"/>
    </xf>
    <xf numFmtId="0" fontId="5" fillId="15" borderId="6" xfId="0" applyFont="1" applyFill="1" applyBorder="1" applyAlignment="1" applyProtection="1">
      <alignment horizontal="center" vertical="center" wrapText="1"/>
      <protection hidden="1"/>
    </xf>
    <xf numFmtId="0" fontId="5" fillId="15" borderId="52" xfId="0" applyFont="1" applyFill="1" applyBorder="1" applyAlignment="1" applyProtection="1">
      <alignment horizontal="center" vertical="center" wrapText="1"/>
      <protection hidden="1"/>
    </xf>
    <xf numFmtId="0" fontId="5" fillId="3" borderId="52" xfId="0" applyFont="1" applyFill="1" applyBorder="1" applyAlignment="1" applyProtection="1">
      <alignment horizontal="center" vertical="center" wrapText="1"/>
      <protection hidden="1"/>
    </xf>
    <xf numFmtId="0" fontId="52" fillId="15" borderId="20"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68" xfId="0" applyFont="1" applyFill="1" applyBorder="1" applyAlignment="1" applyProtection="1">
      <alignment horizontal="left" vertical="top" wrapText="1"/>
      <protection hidden="1"/>
    </xf>
    <xf numFmtId="0" fontId="5" fillId="2" borderId="18" xfId="0" applyFont="1" applyFill="1" applyBorder="1" applyAlignment="1" applyProtection="1">
      <alignment horizontal="left" vertical="top" wrapText="1"/>
      <protection hidden="1"/>
    </xf>
    <xf numFmtId="0" fontId="5" fillId="2" borderId="17" xfId="0" applyFont="1" applyFill="1" applyBorder="1" applyAlignment="1" applyProtection="1">
      <alignment horizontal="left" vertical="top" wrapText="1"/>
      <protection hidden="1"/>
    </xf>
    <xf numFmtId="0" fontId="5" fillId="2" borderId="7" xfId="0" applyFont="1" applyFill="1" applyBorder="1" applyAlignment="1" applyProtection="1">
      <alignment horizontal="left" vertical="center" wrapText="1"/>
      <protection hidden="1"/>
    </xf>
    <xf numFmtId="0" fontId="5" fillId="2" borderId="8"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14" xfId="0" applyFont="1" applyFill="1" applyBorder="1" applyAlignment="1" applyProtection="1">
      <alignment horizontal="left" vertical="center" wrapText="1"/>
      <protection hidden="1"/>
    </xf>
    <xf numFmtId="0" fontId="5" fillId="2" borderId="15" xfId="0" applyFont="1" applyFill="1" applyBorder="1" applyAlignment="1" applyProtection="1">
      <alignment horizontal="left" vertical="center" wrapText="1"/>
      <protection hidden="1"/>
    </xf>
    <xf numFmtId="0" fontId="5" fillId="2" borderId="16" xfId="0" applyFont="1" applyFill="1" applyBorder="1" applyAlignment="1" applyProtection="1">
      <alignment horizontal="left" vertical="center" wrapText="1"/>
      <protection hidden="1"/>
    </xf>
    <xf numFmtId="0" fontId="5" fillId="2" borderId="10" xfId="0" applyFont="1" applyFill="1" applyBorder="1" applyAlignment="1" applyProtection="1">
      <alignment horizontal="left" vertical="center" wrapText="1"/>
      <protection hidden="1"/>
    </xf>
    <xf numFmtId="0" fontId="5" fillId="2" borderId="11" xfId="0" applyFont="1" applyFill="1" applyBorder="1" applyAlignment="1" applyProtection="1">
      <alignment horizontal="left" vertical="center" wrapText="1"/>
      <protection hidden="1"/>
    </xf>
    <xf numFmtId="0" fontId="5" fillId="2" borderId="12" xfId="0" applyFont="1" applyFill="1" applyBorder="1" applyAlignment="1" applyProtection="1">
      <alignment horizontal="left" vertical="center" wrapText="1"/>
      <protection hidden="1"/>
    </xf>
    <xf numFmtId="0" fontId="5" fillId="2" borderId="55" xfId="0" applyFont="1" applyFill="1" applyBorder="1" applyAlignment="1" applyProtection="1">
      <alignment horizontal="left" vertical="top" wrapText="1"/>
      <protection hidden="1"/>
    </xf>
    <xf numFmtId="0" fontId="41" fillId="0" borderId="1" xfId="0" applyFont="1" applyBorder="1" applyAlignment="1">
      <alignment horizontal="left" vertical="top" wrapText="1"/>
    </xf>
    <xf numFmtId="0" fontId="41" fillId="0" borderId="2" xfId="0" applyFont="1" applyBorder="1" applyAlignment="1">
      <alignment horizontal="left" vertical="top" wrapText="1"/>
    </xf>
    <xf numFmtId="0" fontId="41" fillId="0" borderId="3" xfId="0" applyFont="1" applyBorder="1" applyAlignment="1">
      <alignment horizontal="left" vertical="top" wrapText="1"/>
    </xf>
    <xf numFmtId="0" fontId="6" fillId="5" borderId="6" xfId="0" applyFont="1" applyFill="1" applyBorder="1" applyAlignment="1">
      <alignment horizontal="center" wrapText="1"/>
    </xf>
    <xf numFmtId="0" fontId="6" fillId="5" borderId="52" xfId="0" applyFont="1" applyFill="1" applyBorder="1" applyAlignment="1">
      <alignment horizontal="center" wrapText="1"/>
    </xf>
    <xf numFmtId="0" fontId="5" fillId="6" borderId="1" xfId="0" applyFont="1" applyFill="1" applyBorder="1" applyAlignment="1" applyProtection="1">
      <alignment horizontal="center" vertical="center" wrapText="1"/>
      <protection hidden="1"/>
    </xf>
    <xf numFmtId="0" fontId="5" fillId="6" borderId="2" xfId="0" applyFont="1" applyFill="1" applyBorder="1" applyAlignment="1" applyProtection="1">
      <alignment horizontal="center" vertical="center" wrapText="1"/>
      <protection hidden="1"/>
    </xf>
    <xf numFmtId="0" fontId="6" fillId="4" borderId="6" xfId="0" applyFont="1" applyFill="1" applyBorder="1" applyAlignment="1">
      <alignment horizontal="center" wrapText="1"/>
    </xf>
    <xf numFmtId="0" fontId="6" fillId="5" borderId="60" xfId="0" applyFont="1" applyFill="1" applyBorder="1" applyAlignment="1">
      <alignment horizontal="center" wrapText="1"/>
    </xf>
    <xf numFmtId="0" fontId="5" fillId="5" borderId="51"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5" fillId="5" borderId="3" xfId="0" applyFont="1" applyFill="1" applyBorder="1" applyAlignment="1" applyProtection="1">
      <alignment horizontal="center" vertical="center" wrapText="1"/>
      <protection hidden="1"/>
    </xf>
    <xf numFmtId="0" fontId="5" fillId="2" borderId="41" xfId="0" applyFont="1" applyFill="1" applyBorder="1" applyAlignment="1" applyProtection="1">
      <alignment horizontal="left" vertical="top" wrapText="1"/>
      <protection hidden="1"/>
    </xf>
    <xf numFmtId="0" fontId="11" fillId="0" borderId="41" xfId="0" applyFont="1" applyBorder="1" applyAlignment="1">
      <alignment horizontal="left" vertical="top" wrapText="1"/>
    </xf>
    <xf numFmtId="0" fontId="12" fillId="0" borderId="0" xfId="0" applyFont="1" applyBorder="1" applyAlignment="1">
      <alignment horizontal="left" vertical="top" wrapText="1"/>
    </xf>
    <xf numFmtId="0" fontId="12" fillId="0" borderId="42"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5" fillId="2" borderId="50" xfId="0" applyFont="1" applyFill="1" applyBorder="1" applyAlignment="1" applyProtection="1">
      <alignment horizontal="left" vertical="top" wrapText="1"/>
      <protection hidden="1"/>
    </xf>
    <xf numFmtId="9" fontId="6" fillId="0" borderId="0" xfId="1" applyFont="1" applyBorder="1" applyAlignment="1">
      <alignment horizontal="center" vertical="center" wrapText="1"/>
    </xf>
    <xf numFmtId="9" fontId="6" fillId="0" borderId="60" xfId="0" applyNumberFormat="1" applyFont="1" applyFill="1" applyBorder="1" applyAlignment="1">
      <alignment horizontal="center" vertical="center" wrapText="1"/>
    </xf>
    <xf numFmtId="9" fontId="6" fillId="0" borderId="57" xfId="1" applyNumberFormat="1" applyFont="1" applyFill="1" applyBorder="1" applyAlignment="1">
      <alignment horizontal="center" vertical="center" wrapText="1"/>
    </xf>
    <xf numFmtId="0" fontId="6" fillId="0" borderId="0" xfId="0" applyFont="1" applyBorder="1" applyAlignment="1">
      <alignment horizontal="center" vertical="center" wrapText="1"/>
    </xf>
    <xf numFmtId="9" fontId="6" fillId="0" borderId="25" xfId="1" applyFont="1" applyFill="1" applyBorder="1" applyAlignment="1">
      <alignment horizontal="center" vertical="center" wrapText="1"/>
    </xf>
    <xf numFmtId="0" fontId="5" fillId="6" borderId="63" xfId="0" applyFont="1" applyFill="1" applyBorder="1" applyAlignment="1" applyProtection="1">
      <alignment horizontal="center" vertical="center" wrapText="1"/>
      <protection hidden="1"/>
    </xf>
    <xf numFmtId="0" fontId="5" fillId="6" borderId="29" xfId="0" applyFont="1" applyFill="1" applyBorder="1" applyAlignment="1" applyProtection="1">
      <alignment horizontal="center" vertical="center" wrapText="1"/>
      <protection hidden="1"/>
    </xf>
    <xf numFmtId="0" fontId="5" fillId="6" borderId="64" xfId="0" applyFont="1" applyFill="1" applyBorder="1" applyAlignment="1" applyProtection="1">
      <alignment horizontal="center" vertical="center" wrapText="1"/>
      <protection hidden="1"/>
    </xf>
    <xf numFmtId="0" fontId="0" fillId="7"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Font="1" applyFill="1" applyBorder="1" applyAlignment="1">
      <alignment vertical="center" wrapText="1"/>
    </xf>
    <xf numFmtId="0" fontId="5" fillId="2" borderId="43"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10" borderId="68" xfId="0" applyFont="1" applyFill="1" applyBorder="1" applyAlignment="1" applyProtection="1">
      <alignment horizontal="left" vertical="top" wrapText="1"/>
      <protection hidden="1"/>
    </xf>
    <xf numFmtId="0" fontId="5" fillId="10" borderId="18" xfId="0" applyFont="1" applyFill="1" applyBorder="1" applyAlignment="1" applyProtection="1">
      <alignment horizontal="left" vertical="top" wrapText="1"/>
      <protection hidden="1"/>
    </xf>
    <xf numFmtId="0" fontId="5" fillId="10" borderId="5" xfId="0" applyFont="1" applyFill="1" applyBorder="1" applyAlignment="1" applyProtection="1">
      <alignment horizontal="left" vertical="top" wrapText="1"/>
      <protection hidden="1"/>
    </xf>
    <xf numFmtId="0" fontId="5" fillId="10" borderId="17" xfId="0" applyFont="1" applyFill="1" applyBorder="1" applyAlignment="1" applyProtection="1">
      <alignment horizontal="left" vertical="top" wrapText="1"/>
      <protection hidden="1"/>
    </xf>
    <xf numFmtId="0" fontId="5" fillId="10" borderId="9" xfId="0" applyFont="1" applyFill="1" applyBorder="1" applyAlignment="1" applyProtection="1">
      <alignment horizontal="left" vertical="top" wrapText="1"/>
      <protection hidden="1"/>
    </xf>
    <xf numFmtId="0" fontId="5" fillId="10" borderId="65" xfId="0" applyFont="1" applyFill="1" applyBorder="1" applyAlignment="1" applyProtection="1">
      <alignment horizontal="left" vertical="top" wrapText="1"/>
      <protection hidden="1"/>
    </xf>
    <xf numFmtId="0" fontId="5" fillId="10" borderId="66" xfId="0" applyFont="1" applyFill="1" applyBorder="1" applyAlignment="1" applyProtection="1">
      <alignment horizontal="left" vertical="top" wrapText="1"/>
      <protection hidden="1"/>
    </xf>
    <xf numFmtId="0" fontId="5" fillId="11" borderId="65" xfId="0" applyFont="1" applyFill="1" applyBorder="1" applyAlignment="1" applyProtection="1">
      <alignment horizontal="center" vertical="center" wrapText="1"/>
      <protection hidden="1"/>
    </xf>
    <xf numFmtId="0" fontId="5" fillId="13" borderId="61" xfId="0" applyFont="1" applyFill="1" applyBorder="1" applyAlignment="1" applyProtection="1">
      <alignment horizontal="center" vertical="center" wrapText="1"/>
      <protection hidden="1"/>
    </xf>
    <xf numFmtId="0" fontId="5" fillId="11" borderId="53" xfId="0" applyFont="1" applyFill="1" applyBorder="1" applyAlignment="1" applyProtection="1">
      <alignment horizontal="center" vertical="center" wrapText="1"/>
      <protection hidden="1"/>
    </xf>
    <xf numFmtId="0" fontId="34" fillId="13" borderId="54" xfId="0" applyFont="1" applyFill="1" applyBorder="1" applyAlignment="1">
      <alignment horizontal="center" wrapText="1"/>
    </xf>
    <xf numFmtId="0" fontId="5" fillId="11" borderId="31" xfId="0" applyFont="1" applyFill="1" applyBorder="1" applyAlignment="1" applyProtection="1">
      <alignment horizontal="center" vertical="center" wrapText="1"/>
      <protection hidden="1"/>
    </xf>
    <xf numFmtId="0" fontId="34" fillId="13" borderId="34" xfId="0" applyFont="1" applyFill="1" applyBorder="1" applyAlignment="1">
      <alignment horizontal="center" wrapText="1"/>
    </xf>
    <xf numFmtId="0" fontId="35" fillId="0" borderId="20" xfId="0" applyFont="1" applyFill="1" applyBorder="1" applyAlignment="1">
      <alignment horizontal="center" vertical="center" wrapText="1"/>
    </xf>
    <xf numFmtId="0" fontId="35" fillId="10" borderId="26" xfId="0" applyFont="1" applyFill="1" applyBorder="1" applyAlignment="1">
      <alignment horizontal="center" vertical="center" wrapText="1"/>
    </xf>
    <xf numFmtId="0" fontId="5" fillId="14" borderId="10" xfId="0" applyFont="1" applyFill="1" applyBorder="1" applyAlignment="1" applyProtection="1">
      <alignment horizontal="center" vertical="center" wrapText="1"/>
      <protection hidden="1"/>
    </xf>
    <xf numFmtId="0" fontId="5" fillId="14" borderId="11" xfId="0" applyFont="1" applyFill="1" applyBorder="1" applyAlignment="1" applyProtection="1">
      <alignment horizontal="center" vertical="center" wrapText="1"/>
      <protection hidden="1"/>
    </xf>
    <xf numFmtId="0" fontId="5" fillId="14" borderId="69" xfId="0" applyFont="1" applyFill="1" applyBorder="1" applyAlignment="1" applyProtection="1">
      <alignment horizontal="center" vertical="center" wrapText="1"/>
      <protection hidden="1"/>
    </xf>
    <xf numFmtId="0" fontId="17" fillId="0" borderId="33"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0" fillId="0" borderId="0" xfId="0" applyAlignment="1">
      <alignment horizontal="center"/>
    </xf>
    <xf numFmtId="10" fontId="7" fillId="0" borderId="0" xfId="1" applyNumberFormat="1" applyFont="1" applyFill="1" applyAlignment="1">
      <alignment wrapText="1"/>
    </xf>
    <xf numFmtId="0" fontId="9" fillId="0" borderId="24" xfId="0" applyFont="1" applyFill="1" applyBorder="1" applyAlignment="1">
      <alignment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10" fontId="7" fillId="0" borderId="0" xfId="0" applyNumberFormat="1" applyFont="1" applyAlignment="1">
      <alignment wrapText="1"/>
    </xf>
    <xf numFmtId="0" fontId="2" fillId="2" borderId="4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42" xfId="0" applyFont="1" applyFill="1" applyBorder="1" applyAlignment="1">
      <alignment horizontal="left" vertical="top" wrapText="1"/>
    </xf>
    <xf numFmtId="0" fontId="5" fillId="2" borderId="53" xfId="0" applyFont="1" applyFill="1" applyBorder="1" applyAlignment="1" applyProtection="1">
      <alignment horizontal="left" vertical="top" wrapText="1"/>
      <protection hidden="1"/>
    </xf>
    <xf numFmtId="0" fontId="5" fillId="2" borderId="54" xfId="0" applyFont="1" applyFill="1" applyBorder="1" applyAlignment="1" applyProtection="1">
      <alignment horizontal="left" vertical="top" wrapText="1"/>
      <protection hidden="1"/>
    </xf>
    <xf numFmtId="0" fontId="5" fillId="5" borderId="6" xfId="0" applyFont="1" applyFill="1" applyBorder="1" applyAlignment="1" applyProtection="1">
      <alignment horizontal="center" vertical="center" wrapText="1"/>
      <protection hidden="1"/>
    </xf>
    <xf numFmtId="0" fontId="5" fillId="5" borderId="52" xfId="0" applyFont="1" applyFill="1" applyBorder="1" applyAlignment="1" applyProtection="1">
      <alignment horizontal="center" vertical="center" wrapText="1"/>
      <protection hidden="1"/>
    </xf>
    <xf numFmtId="9" fontId="7" fillId="0" borderId="24" xfId="1" applyNumberFormat="1" applyFont="1" applyFill="1" applyBorder="1" applyAlignment="1">
      <alignment horizontal="center" vertical="center" wrapText="1"/>
    </xf>
    <xf numFmtId="9" fontId="7" fillId="0" borderId="0" xfId="0" applyNumberFormat="1" applyFont="1" applyFill="1" applyBorder="1" applyAlignment="1">
      <alignment wrapText="1"/>
    </xf>
    <xf numFmtId="9" fontId="9" fillId="0" borderId="24" xfId="0" applyNumberFormat="1" applyFont="1" applyBorder="1" applyAlignment="1">
      <alignment horizontal="center" vertical="center" wrapText="1"/>
    </xf>
    <xf numFmtId="9" fontId="9" fillId="0" borderId="24" xfId="1" applyFont="1" applyBorder="1" applyAlignment="1">
      <alignment horizontal="center" vertical="center" wrapText="1"/>
    </xf>
    <xf numFmtId="0" fontId="5" fillId="0" borderId="20" xfId="0" applyFont="1" applyFill="1" applyBorder="1" applyAlignment="1" applyProtection="1">
      <alignment horizontal="center" vertical="center" wrapText="1"/>
      <protection hidden="1"/>
    </xf>
    <xf numFmtId="0" fontId="9" fillId="0" borderId="24" xfId="0" applyFont="1" applyBorder="1" applyAlignment="1">
      <alignment horizontal="center" vertical="center" wrapText="1"/>
    </xf>
    <xf numFmtId="0" fontId="9" fillId="0" borderId="24" xfId="0" applyFont="1" applyFill="1" applyBorder="1" applyAlignment="1">
      <alignment horizontal="center" vertical="center" wrapText="1"/>
    </xf>
    <xf numFmtId="0" fontId="0" fillId="0" borderId="24" xfId="0" applyFont="1" applyFill="1" applyBorder="1" applyAlignment="1">
      <alignment horizontal="center" vertical="center" wrapText="1"/>
    </xf>
    <xf numFmtId="2" fontId="0" fillId="0" borderId="24" xfId="0" applyNumberFormat="1" applyFill="1" applyBorder="1" applyAlignment="1" applyProtection="1">
      <alignment horizontal="center" vertical="center" wrapText="1"/>
    </xf>
    <xf numFmtId="2" fontId="0" fillId="0" borderId="24" xfId="0" applyNumberFormat="1" applyFill="1" applyBorder="1" applyAlignment="1" applyProtection="1">
      <alignment horizontal="center" vertical="center" textRotation="90" wrapText="1"/>
    </xf>
    <xf numFmtId="0" fontId="6" fillId="0" borderId="24" xfId="0" applyFont="1" applyFill="1" applyBorder="1" applyAlignment="1">
      <alignment horizontal="center" wrapText="1"/>
    </xf>
    <xf numFmtId="0" fontId="6" fillId="0" borderId="26" xfId="0" applyFont="1" applyFill="1" applyBorder="1" applyAlignment="1">
      <alignment horizontal="center" wrapText="1"/>
    </xf>
    <xf numFmtId="2" fontId="0" fillId="0" borderId="24" xfId="0" applyNumberFormat="1" applyFill="1" applyBorder="1" applyAlignment="1">
      <alignment horizontal="center" vertical="center" textRotation="90" wrapText="1"/>
    </xf>
    <xf numFmtId="0" fontId="7" fillId="0" borderId="24" xfId="0" applyFont="1" applyFill="1" applyBorder="1" applyAlignment="1">
      <alignment horizontal="center" vertical="center" wrapText="1"/>
    </xf>
    <xf numFmtId="0" fontId="6" fillId="0" borderId="20" xfId="0" applyFont="1" applyBorder="1" applyAlignment="1">
      <alignment horizontal="center" vertical="center" wrapText="1"/>
    </xf>
    <xf numFmtId="0" fontId="0" fillId="0" borderId="24" xfId="0" applyFill="1" applyBorder="1" applyAlignment="1">
      <alignment horizontal="center" vertical="center" wrapText="1"/>
    </xf>
    <xf numFmtId="0" fontId="7" fillId="0" borderId="26" xfId="0" applyFont="1" applyBorder="1" applyAlignment="1">
      <alignment wrapText="1"/>
    </xf>
    <xf numFmtId="0" fontId="6"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2" fontId="0" fillId="0" borderId="13" xfId="0" applyNumberForma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27214</xdr:colOff>
      <xdr:row>0</xdr:row>
      <xdr:rowOff>54428</xdr:rowOff>
    </xdr:from>
    <xdr:to>
      <xdr:col>5</xdr:col>
      <xdr:colOff>114301</xdr:colOff>
      <xdr:row>0</xdr:row>
      <xdr:rowOff>960875</xdr:rowOff>
    </xdr:to>
    <xdr:pic>
      <xdr:nvPicPr>
        <xdr:cNvPr id="2" name="Imagen 4">
          <a:extLst>
            <a:ext uri="{FF2B5EF4-FFF2-40B4-BE49-F238E27FC236}">
              <a16:creationId xmlns="" xmlns:a16="http://schemas.microsoft.com/office/drawing/2014/main" id="{5D0527E9-7B0C-4939-96A9-E044FA352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27214" y="54428"/>
          <a:ext cx="1592037" cy="906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85725</xdr:colOff>
      <xdr:row>0</xdr:row>
      <xdr:rowOff>828675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85725"/>
          <a:ext cx="1295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0</xdr:rowOff>
    </xdr:from>
    <xdr:to>
      <xdr:col>4</xdr:col>
      <xdr:colOff>161925</xdr:colOff>
      <xdr:row>0</xdr:row>
      <xdr:rowOff>733425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76200" y="0"/>
          <a:ext cx="12954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163284</xdr:colOff>
      <xdr:row>0</xdr:row>
      <xdr:rowOff>81643</xdr:rowOff>
    </xdr:from>
    <xdr:to>
      <xdr:col>5</xdr:col>
      <xdr:colOff>6802</xdr:colOff>
      <xdr:row>0</xdr:row>
      <xdr:rowOff>820511</xdr:rowOff>
    </xdr:to>
    <xdr:pic>
      <xdr:nvPicPr>
        <xdr:cNvPr id="2" name="Imagen 4">
          <a:extLst>
            <a:ext uri="{FF2B5EF4-FFF2-40B4-BE49-F238E27FC236}">
              <a16:creationId xmlns="" xmlns:a16="http://schemas.microsoft.com/office/drawing/2014/main" id="{F20A169A-6E4A-4F0B-8EB7-E25A8C40F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5946"/>
        <a:stretch>
          <a:fillRect/>
        </a:stretch>
      </xdr:blipFill>
      <xdr:spPr bwMode="auto">
        <a:xfrm>
          <a:off x="163284" y="81643"/>
          <a:ext cx="1367518" cy="738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0</xdr:row>
      <xdr:rowOff>47625</xdr:rowOff>
    </xdr:from>
    <xdr:to>
      <xdr:col>4</xdr:col>
      <xdr:colOff>171450</xdr:colOff>
      <xdr:row>0</xdr:row>
      <xdr:rowOff>781050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76200" y="47625"/>
          <a:ext cx="1304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142874</xdr:colOff>
      <xdr:row>0</xdr:row>
      <xdr:rowOff>35720</xdr:rowOff>
    </xdr:from>
    <xdr:to>
      <xdr:col>3</xdr:col>
      <xdr:colOff>238124</xdr:colOff>
      <xdr:row>3</xdr:row>
      <xdr:rowOff>104265</xdr:rowOff>
    </xdr:to>
    <xdr:pic>
      <xdr:nvPicPr>
        <xdr:cNvPr id="3" name="Imagen 4">
          <a:extLst>
            <a:ext uri="{FF2B5EF4-FFF2-40B4-BE49-F238E27FC236}">
              <a16:creationId xmlns="" xmlns:a16="http://schemas.microsoft.com/office/drawing/2014/main" id="{5D0527E9-7B0C-4939-96A9-E044FA352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142874" y="35720"/>
          <a:ext cx="988219" cy="568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87087</xdr:colOff>
      <xdr:row>0</xdr:row>
      <xdr:rowOff>906447</xdr:rowOff>
    </xdr:to>
    <xdr:pic>
      <xdr:nvPicPr>
        <xdr:cNvPr id="2" name="Imagen 4">
          <a:extLst>
            <a:ext uri="{FF2B5EF4-FFF2-40B4-BE49-F238E27FC236}">
              <a16:creationId xmlns="" xmlns:a16="http://schemas.microsoft.com/office/drawing/2014/main" id="{A3AE765E-48DB-4919-8840-FCB2FC469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0"/>
          <a:ext cx="1611087" cy="906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0</xdr:rowOff>
    </xdr:from>
    <xdr:to>
      <xdr:col>4</xdr:col>
      <xdr:colOff>200025</xdr:colOff>
      <xdr:row>3</xdr:row>
      <xdr:rowOff>152400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114300" y="0"/>
          <a:ext cx="12954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0</xdr:rowOff>
    </xdr:from>
    <xdr:to>
      <xdr:col>4</xdr:col>
      <xdr:colOff>200025</xdr:colOff>
      <xdr:row>3</xdr:row>
      <xdr:rowOff>152400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114300" y="0"/>
          <a:ext cx="15430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85725</xdr:colOff>
      <xdr:row>0</xdr:row>
      <xdr:rowOff>904875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0"/>
          <a:ext cx="16097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85725</xdr:rowOff>
    </xdr:from>
    <xdr:to>
      <xdr:col>5</xdr:col>
      <xdr:colOff>133350</xdr:colOff>
      <xdr:row>0</xdr:row>
      <xdr:rowOff>990600</xdr:rowOff>
    </xdr:to>
    <xdr:pic>
      <xdr:nvPicPr>
        <xdr:cNvPr id="2" name="Imagen 4">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66675" y="85725"/>
          <a:ext cx="15906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28575</xdr:rowOff>
    </xdr:from>
    <xdr:to>
      <xdr:col>5</xdr:col>
      <xdr:colOff>123825</xdr:colOff>
      <xdr:row>0</xdr:row>
      <xdr:rowOff>933450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38100" y="28575"/>
          <a:ext cx="16097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89647</xdr:colOff>
      <xdr:row>0</xdr:row>
      <xdr:rowOff>11205</xdr:rowOff>
    </xdr:from>
    <xdr:to>
      <xdr:col>4</xdr:col>
      <xdr:colOff>139887</xdr:colOff>
      <xdr:row>0</xdr:row>
      <xdr:rowOff>637950</xdr:rowOff>
    </xdr:to>
    <xdr:pic>
      <xdr:nvPicPr>
        <xdr:cNvPr id="2" name="Imagen 1" descr="Logo Corpamag alta resolucion baja resolución">
          <a:extLst>
            <a:ext uri="{FF2B5EF4-FFF2-40B4-BE49-F238E27FC236}">
              <a16:creationId xmlns:a16="http://schemas.microsoft.com/office/drawing/2014/main" xmlns=""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47" y="11205"/>
          <a:ext cx="1259915" cy="626745"/>
        </a:xfrm>
        <a:prstGeom prst="rect">
          <a:avLst/>
        </a:prstGeom>
        <a:noFill/>
        <a:ln>
          <a:noFill/>
        </a:ln>
      </xdr:spPr>
    </xdr:pic>
    <xdr:clientData/>
  </xdr:twoCellAnchor>
  <xdr:oneCellAnchor>
    <xdr:from>
      <xdr:col>29</xdr:col>
      <xdr:colOff>89648</xdr:colOff>
      <xdr:row>10</xdr:row>
      <xdr:rowOff>156879</xdr:rowOff>
    </xdr:from>
    <xdr:ext cx="180975" cy="180975"/>
    <xdr:pic>
      <xdr:nvPicPr>
        <xdr:cNvPr id="3" name="Imagen 2">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834723" y="410022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89648</xdr:colOff>
      <xdr:row>10</xdr:row>
      <xdr:rowOff>156879</xdr:rowOff>
    </xdr:from>
    <xdr:ext cx="180975" cy="180975"/>
    <xdr:pic>
      <xdr:nvPicPr>
        <xdr:cNvPr id="4" name="Imagen 3">
          <a:extLst>
            <a:ext uri="{FF2B5EF4-FFF2-40B4-BE49-F238E27FC236}">
              <a16:creationId xmlns:a16="http://schemas.microsoft.com/office/drawing/2014/main" xmlns="" id="{B86FF5A7-D4DF-41CA-A71A-B536A9646A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977723" y="410022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100854</xdr:colOff>
      <xdr:row>6</xdr:row>
      <xdr:rowOff>246527</xdr:rowOff>
    </xdr:from>
    <xdr:ext cx="180975" cy="180975"/>
    <xdr:pic>
      <xdr:nvPicPr>
        <xdr:cNvPr id="5" name="Imagen 4">
          <a:extLst>
            <a:ext uri="{FF2B5EF4-FFF2-40B4-BE49-F238E27FC236}">
              <a16:creationId xmlns:a16="http://schemas.microsoft.com/office/drawing/2014/main" xmlns="" id="{EE5B5C50-47C8-4F65-B1C8-3AFF46A2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845929" y="184672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100853</xdr:colOff>
      <xdr:row>6</xdr:row>
      <xdr:rowOff>257732</xdr:rowOff>
    </xdr:from>
    <xdr:ext cx="180975" cy="180975"/>
    <xdr:pic>
      <xdr:nvPicPr>
        <xdr:cNvPr id="6" name="Imagen 5">
          <a:extLst>
            <a:ext uri="{FF2B5EF4-FFF2-40B4-BE49-F238E27FC236}">
              <a16:creationId xmlns:a16="http://schemas.microsoft.com/office/drawing/2014/main" xmlns="" id="{B37ECDDA-1153-4C98-A5B5-35436F713E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541240">
          <a:off x="18988928" y="1857932"/>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89648</xdr:colOff>
      <xdr:row>11</xdr:row>
      <xdr:rowOff>246527</xdr:rowOff>
    </xdr:from>
    <xdr:ext cx="180975" cy="180975"/>
    <xdr:pic>
      <xdr:nvPicPr>
        <xdr:cNvPr id="7" name="Imagen 6">
          <a:extLst>
            <a:ext uri="{FF2B5EF4-FFF2-40B4-BE49-F238E27FC236}">
              <a16:creationId xmlns:a16="http://schemas.microsoft.com/office/drawing/2014/main" xmlns="" id="{03DF9721-9BAB-47CA-B0FA-80FBA8547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834723" y="4675652"/>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100853</xdr:colOff>
      <xdr:row>11</xdr:row>
      <xdr:rowOff>257732</xdr:rowOff>
    </xdr:from>
    <xdr:ext cx="180975" cy="180975"/>
    <xdr:pic>
      <xdr:nvPicPr>
        <xdr:cNvPr id="8" name="Imagen 7">
          <a:extLst>
            <a:ext uri="{FF2B5EF4-FFF2-40B4-BE49-F238E27FC236}">
              <a16:creationId xmlns:a16="http://schemas.microsoft.com/office/drawing/2014/main" xmlns="" id="{D086EADB-B597-44FB-BB37-BF94595229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541240">
          <a:off x="18988928" y="468685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100854</xdr:colOff>
      <xdr:row>12</xdr:row>
      <xdr:rowOff>156879</xdr:rowOff>
    </xdr:from>
    <xdr:ext cx="180975" cy="180975"/>
    <xdr:pic>
      <xdr:nvPicPr>
        <xdr:cNvPr id="9" name="Imagen 8">
          <a:extLst>
            <a:ext uri="{FF2B5EF4-FFF2-40B4-BE49-F238E27FC236}">
              <a16:creationId xmlns:a16="http://schemas.microsoft.com/office/drawing/2014/main" xmlns="" id="{8D5264B7-331F-40D2-8343-CEDCF052FC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845929" y="523370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100854</xdr:colOff>
      <xdr:row>12</xdr:row>
      <xdr:rowOff>156879</xdr:rowOff>
    </xdr:from>
    <xdr:ext cx="180975" cy="180975"/>
    <xdr:pic>
      <xdr:nvPicPr>
        <xdr:cNvPr id="10" name="Imagen 9">
          <a:extLst>
            <a:ext uri="{FF2B5EF4-FFF2-40B4-BE49-F238E27FC236}">
              <a16:creationId xmlns:a16="http://schemas.microsoft.com/office/drawing/2014/main" xmlns="" id="{CB78198A-A897-4CD9-BCBB-9F033E73BA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988929" y="523370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89648</xdr:colOff>
      <xdr:row>9</xdr:row>
      <xdr:rowOff>246527</xdr:rowOff>
    </xdr:from>
    <xdr:ext cx="180975" cy="180975"/>
    <xdr:pic>
      <xdr:nvPicPr>
        <xdr:cNvPr id="11" name="Imagen 10">
          <a:extLst>
            <a:ext uri="{FF2B5EF4-FFF2-40B4-BE49-F238E27FC236}">
              <a16:creationId xmlns:a16="http://schemas.microsoft.com/office/drawing/2014/main" xmlns="" id="{8A45747B-F563-45B2-B182-D2B6659FE6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977723" y="354217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100854</xdr:colOff>
      <xdr:row>7</xdr:row>
      <xdr:rowOff>246527</xdr:rowOff>
    </xdr:from>
    <xdr:ext cx="180975" cy="180975"/>
    <xdr:pic>
      <xdr:nvPicPr>
        <xdr:cNvPr id="12" name="Imagen 11">
          <a:extLst>
            <a:ext uri="{FF2B5EF4-FFF2-40B4-BE49-F238E27FC236}">
              <a16:creationId xmlns:a16="http://schemas.microsoft.com/office/drawing/2014/main" xmlns="" id="{C714FF6A-0C49-453B-B54D-89AA9306F3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845929" y="249442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100854</xdr:colOff>
      <xdr:row>7</xdr:row>
      <xdr:rowOff>246527</xdr:rowOff>
    </xdr:from>
    <xdr:ext cx="180975" cy="180975"/>
    <xdr:pic>
      <xdr:nvPicPr>
        <xdr:cNvPr id="13" name="Imagen 12">
          <a:extLst>
            <a:ext uri="{FF2B5EF4-FFF2-40B4-BE49-F238E27FC236}">
              <a16:creationId xmlns:a16="http://schemas.microsoft.com/office/drawing/2014/main" xmlns="" id="{47C07259-2714-4756-9AB1-B55CFA10DF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988929" y="249442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100854</xdr:colOff>
      <xdr:row>8</xdr:row>
      <xdr:rowOff>246527</xdr:rowOff>
    </xdr:from>
    <xdr:ext cx="180975" cy="180975"/>
    <xdr:pic>
      <xdr:nvPicPr>
        <xdr:cNvPr id="14" name="Imagen 13">
          <a:extLst>
            <a:ext uri="{FF2B5EF4-FFF2-40B4-BE49-F238E27FC236}">
              <a16:creationId xmlns:a16="http://schemas.microsoft.com/office/drawing/2014/main" xmlns="" id="{3AC63752-CD1F-467A-B649-DDFCFA9845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988929" y="3018302"/>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100854</xdr:colOff>
      <xdr:row>8</xdr:row>
      <xdr:rowOff>246527</xdr:rowOff>
    </xdr:from>
    <xdr:ext cx="180975" cy="180975"/>
    <xdr:pic>
      <xdr:nvPicPr>
        <xdr:cNvPr id="15" name="Imagen 14">
          <a:extLst>
            <a:ext uri="{FF2B5EF4-FFF2-40B4-BE49-F238E27FC236}">
              <a16:creationId xmlns:a16="http://schemas.microsoft.com/office/drawing/2014/main" xmlns="" id="{F83501AB-1BCD-400F-BB43-7D861CB24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845929" y="3018302"/>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20PROCESO%20TIC\Indicadores\Tablero%20de%20indicadores%20GT%202017-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ENTRO%20DE%20DATOS%20FINANCIEROS\documento%20escaneado\MARLEN\2019\09.%20EJECUCION%20INGRESOS%20Y%20GTOS%20SEPTIEMBRE%202019xlsxPARA%20PUBLIC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CENTRO%20DE%20DATOS%20FINANCIEROS\documento%20escaneado\MARLEN\2019\09.%20EJECUCION%20INGRESOS%20Y%20GTOS%20OCTUB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Liliana%20iriarte\Desktop\Marlen\GESTION%20DE%20CALIDAD\2019\Ejecucion%20gastos%20Nov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iliana%20iriarte\Downloads\PR_20200131160346-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A%20CAROLINA%20R\Downloads\07.%20GF.%20Tablero%20de%20indicadores%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DREA%20CAROLINA%20R\Downloads\09.%20GT%20Tablero%20de%20indicadore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2019"/>
      <sheetName val="Indicadores 2018"/>
      <sheetName val="Indicadores 2017"/>
      <sheetName val="Encuesta 2017-Mensual"/>
      <sheetName val="Encuesta 2018-Mensual"/>
      <sheetName val="Plan Mant 2019"/>
      <sheetName val="PETI-2018-2019"/>
    </sheetNames>
    <sheetDataSet>
      <sheetData sheetId="0"/>
      <sheetData sheetId="1"/>
      <sheetData sheetId="2"/>
      <sheetData sheetId="3"/>
      <sheetData sheetId="4">
        <row r="3">
          <cell r="Q3">
            <v>1</v>
          </cell>
          <cell r="R3" t="str">
            <v>SBD</v>
          </cell>
          <cell r="S3">
            <v>5</v>
          </cell>
          <cell r="T3">
            <v>5</v>
          </cell>
          <cell r="U3">
            <v>5</v>
          </cell>
          <cell r="V3">
            <v>5</v>
          </cell>
          <cell r="W3">
            <v>5</v>
          </cell>
        </row>
        <row r="4">
          <cell r="Q4">
            <v>1</v>
          </cell>
          <cell r="R4" t="str">
            <v>ASIS</v>
          </cell>
          <cell r="S4">
            <v>4</v>
          </cell>
          <cell r="T4">
            <v>5</v>
          </cell>
          <cell r="U4">
            <v>5</v>
          </cell>
          <cell r="V4">
            <v>5</v>
          </cell>
          <cell r="W4">
            <v>4</v>
          </cell>
        </row>
        <row r="5">
          <cell r="Q5">
            <v>2</v>
          </cell>
          <cell r="R5" t="str">
            <v>ASIS</v>
          </cell>
          <cell r="S5">
            <v>5</v>
          </cell>
          <cell r="T5">
            <v>5</v>
          </cell>
          <cell r="U5">
            <v>5</v>
          </cell>
          <cell r="V5">
            <v>5</v>
          </cell>
          <cell r="W5">
            <v>5</v>
          </cell>
        </row>
        <row r="6">
          <cell r="Q6">
            <v>2</v>
          </cell>
          <cell r="R6" t="str">
            <v>ASIS</v>
          </cell>
          <cell r="S6">
            <v>5</v>
          </cell>
          <cell r="T6">
            <v>5</v>
          </cell>
          <cell r="U6">
            <v>5</v>
          </cell>
          <cell r="V6">
            <v>5</v>
          </cell>
          <cell r="W6">
            <v>5</v>
          </cell>
        </row>
        <row r="7">
          <cell r="Q7">
            <v>2</v>
          </cell>
          <cell r="R7" t="str">
            <v>MANT</v>
          </cell>
          <cell r="S7">
            <v>4</v>
          </cell>
          <cell r="T7">
            <v>4</v>
          </cell>
          <cell r="U7">
            <v>5</v>
          </cell>
          <cell r="V7">
            <v>5</v>
          </cell>
          <cell r="W7">
            <v>5</v>
          </cell>
        </row>
        <row r="8">
          <cell r="Q8">
            <v>3</v>
          </cell>
          <cell r="R8" t="str">
            <v>DESS</v>
          </cell>
          <cell r="S8">
            <v>4</v>
          </cell>
          <cell r="T8">
            <v>4</v>
          </cell>
          <cell r="U8">
            <v>5</v>
          </cell>
          <cell r="V8">
            <v>5</v>
          </cell>
          <cell r="W8">
            <v>5</v>
          </cell>
        </row>
        <row r="9">
          <cell r="Q9">
            <v>3</v>
          </cell>
          <cell r="R9" t="str">
            <v>SBD</v>
          </cell>
          <cell r="S9">
            <v>5</v>
          </cell>
          <cell r="T9">
            <v>5</v>
          </cell>
          <cell r="U9">
            <v>4</v>
          </cell>
          <cell r="V9">
            <v>5</v>
          </cell>
          <cell r="W9">
            <v>5</v>
          </cell>
        </row>
        <row r="10">
          <cell r="Q10">
            <v>3</v>
          </cell>
          <cell r="R10" t="str">
            <v>MANT</v>
          </cell>
          <cell r="S10">
            <v>5</v>
          </cell>
          <cell r="T10">
            <v>5</v>
          </cell>
          <cell r="U10">
            <v>5</v>
          </cell>
          <cell r="V10">
            <v>5</v>
          </cell>
          <cell r="W10">
            <v>5</v>
          </cell>
        </row>
        <row r="11">
          <cell r="Q11">
            <v>4</v>
          </cell>
          <cell r="R11" t="str">
            <v>ASIS</v>
          </cell>
          <cell r="S11">
            <v>5</v>
          </cell>
          <cell r="T11">
            <v>5</v>
          </cell>
          <cell r="U11">
            <v>5</v>
          </cell>
          <cell r="V11">
            <v>5</v>
          </cell>
          <cell r="W11">
            <v>5</v>
          </cell>
        </row>
        <row r="12">
          <cell r="Q12">
            <v>4</v>
          </cell>
          <cell r="R12" t="str">
            <v>ASIS</v>
          </cell>
          <cell r="S12">
            <v>5</v>
          </cell>
          <cell r="T12">
            <v>5</v>
          </cell>
          <cell r="U12">
            <v>5</v>
          </cell>
          <cell r="V12">
            <v>4</v>
          </cell>
          <cell r="W12">
            <v>5</v>
          </cell>
        </row>
        <row r="13">
          <cell r="Q13">
            <v>4</v>
          </cell>
          <cell r="R13" t="str">
            <v>ASIS</v>
          </cell>
          <cell r="S13">
            <v>5</v>
          </cell>
          <cell r="T13">
            <v>5</v>
          </cell>
          <cell r="U13">
            <v>5</v>
          </cell>
          <cell r="V13">
            <v>5</v>
          </cell>
          <cell r="W13">
            <v>5</v>
          </cell>
        </row>
        <row r="14">
          <cell r="Q14">
            <v>4</v>
          </cell>
          <cell r="R14" t="str">
            <v>ASIS</v>
          </cell>
          <cell r="S14">
            <v>5</v>
          </cell>
          <cell r="T14">
            <v>5</v>
          </cell>
          <cell r="U14">
            <v>5</v>
          </cell>
          <cell r="V14">
            <v>5</v>
          </cell>
          <cell r="W14">
            <v>5</v>
          </cell>
        </row>
        <row r="15">
          <cell r="Q15">
            <v>5</v>
          </cell>
          <cell r="R15" t="str">
            <v>MANT</v>
          </cell>
          <cell r="S15">
            <v>4</v>
          </cell>
          <cell r="T15">
            <v>5</v>
          </cell>
          <cell r="U15">
            <v>4</v>
          </cell>
          <cell r="V15">
            <v>5</v>
          </cell>
          <cell r="W15">
            <v>4</v>
          </cell>
        </row>
        <row r="16">
          <cell r="Q16">
            <v>5</v>
          </cell>
          <cell r="R16" t="str">
            <v>ASIS</v>
          </cell>
          <cell r="S16">
            <v>5</v>
          </cell>
          <cell r="T16">
            <v>4</v>
          </cell>
          <cell r="U16">
            <v>3</v>
          </cell>
          <cell r="V16">
            <v>2</v>
          </cell>
          <cell r="W16">
            <v>1</v>
          </cell>
        </row>
        <row r="17">
          <cell r="Q17">
            <v>5</v>
          </cell>
          <cell r="R17" t="str">
            <v>MANT</v>
          </cell>
          <cell r="S17">
            <v>5</v>
          </cell>
          <cell r="T17">
            <v>5</v>
          </cell>
          <cell r="U17">
            <v>5</v>
          </cell>
          <cell r="V17">
            <v>5</v>
          </cell>
          <cell r="W17">
            <v>5</v>
          </cell>
        </row>
        <row r="18">
          <cell r="Q18">
            <v>6</v>
          </cell>
          <cell r="R18" t="str">
            <v>ASIS</v>
          </cell>
          <cell r="S18">
            <v>5</v>
          </cell>
          <cell r="T18">
            <v>5</v>
          </cell>
          <cell r="U18">
            <v>5</v>
          </cell>
          <cell r="V18">
            <v>5</v>
          </cell>
          <cell r="W18">
            <v>5</v>
          </cell>
        </row>
        <row r="19">
          <cell r="Q19">
            <v>6</v>
          </cell>
          <cell r="R19" t="str">
            <v>MANT</v>
          </cell>
          <cell r="S19">
            <v>5</v>
          </cell>
          <cell r="T19">
            <v>5</v>
          </cell>
          <cell r="U19">
            <v>5</v>
          </cell>
          <cell r="V19">
            <v>5</v>
          </cell>
          <cell r="W19">
            <v>5</v>
          </cell>
        </row>
        <row r="20">
          <cell r="Q20">
            <v>6</v>
          </cell>
          <cell r="R20" t="str">
            <v>ASIS</v>
          </cell>
          <cell r="S20">
            <v>5</v>
          </cell>
          <cell r="T20">
            <v>5</v>
          </cell>
          <cell r="U20">
            <v>5</v>
          </cell>
          <cell r="V20">
            <v>5</v>
          </cell>
          <cell r="W20">
            <v>5</v>
          </cell>
        </row>
        <row r="21">
          <cell r="Q21">
            <v>7</v>
          </cell>
          <cell r="R21" t="str">
            <v>MANT</v>
          </cell>
          <cell r="S21">
            <v>5</v>
          </cell>
          <cell r="T21">
            <v>5</v>
          </cell>
          <cell r="U21">
            <v>5</v>
          </cell>
          <cell r="V21">
            <v>5</v>
          </cell>
          <cell r="W21">
            <v>5</v>
          </cell>
        </row>
        <row r="22">
          <cell r="Q22">
            <v>7</v>
          </cell>
          <cell r="R22" t="str">
            <v>ASIS</v>
          </cell>
          <cell r="S22">
            <v>5</v>
          </cell>
          <cell r="T22">
            <v>5</v>
          </cell>
          <cell r="U22">
            <v>5</v>
          </cell>
          <cell r="V22">
            <v>5</v>
          </cell>
          <cell r="W22">
            <v>5</v>
          </cell>
        </row>
        <row r="23">
          <cell r="Q23">
            <v>8</v>
          </cell>
          <cell r="R23" t="str">
            <v>ASIS</v>
          </cell>
          <cell r="S23">
            <v>5</v>
          </cell>
          <cell r="T23">
            <v>5</v>
          </cell>
          <cell r="U23">
            <v>5</v>
          </cell>
          <cell r="V23">
            <v>5</v>
          </cell>
          <cell r="W23">
            <v>5</v>
          </cell>
        </row>
        <row r="24">
          <cell r="Q24">
            <v>8</v>
          </cell>
          <cell r="R24" t="str">
            <v>ASIS</v>
          </cell>
          <cell r="S24">
            <v>5</v>
          </cell>
          <cell r="T24">
            <v>5</v>
          </cell>
          <cell r="U24">
            <v>5</v>
          </cell>
          <cell r="V24">
            <v>5</v>
          </cell>
          <cell r="W24">
            <v>5</v>
          </cell>
        </row>
        <row r="25">
          <cell r="Q25">
            <v>8</v>
          </cell>
          <cell r="R25" t="str">
            <v>ASIS</v>
          </cell>
          <cell r="S25">
            <v>5</v>
          </cell>
          <cell r="T25">
            <v>5</v>
          </cell>
          <cell r="U25">
            <v>5</v>
          </cell>
          <cell r="V25">
            <v>5</v>
          </cell>
          <cell r="W25">
            <v>5</v>
          </cell>
        </row>
        <row r="26">
          <cell r="Q26">
            <v>8</v>
          </cell>
          <cell r="R26" t="str">
            <v>ASIS</v>
          </cell>
          <cell r="S26">
            <v>4</v>
          </cell>
          <cell r="T26">
            <v>4</v>
          </cell>
          <cell r="U26">
            <v>4</v>
          </cell>
          <cell r="V26">
            <v>4</v>
          </cell>
          <cell r="W26">
            <v>4</v>
          </cell>
        </row>
        <row r="27">
          <cell r="Q27">
            <v>10</v>
          </cell>
          <cell r="R27" t="str">
            <v>MANT</v>
          </cell>
          <cell r="S27">
            <v>5</v>
          </cell>
          <cell r="T27">
            <v>5</v>
          </cell>
          <cell r="U27">
            <v>5</v>
          </cell>
          <cell r="V27">
            <v>5</v>
          </cell>
          <cell r="W27">
            <v>5</v>
          </cell>
        </row>
        <row r="28">
          <cell r="Q28">
            <v>10</v>
          </cell>
          <cell r="R28" t="str">
            <v>ASIS</v>
          </cell>
          <cell r="S28">
            <v>4</v>
          </cell>
          <cell r="T28">
            <v>4</v>
          </cell>
          <cell r="U28">
            <v>4</v>
          </cell>
          <cell r="V28">
            <v>4</v>
          </cell>
          <cell r="W28">
            <v>4</v>
          </cell>
        </row>
        <row r="29">
          <cell r="Q29">
            <v>10</v>
          </cell>
          <cell r="R29" t="str">
            <v>MANT</v>
          </cell>
          <cell r="S29">
            <v>4</v>
          </cell>
          <cell r="T29">
            <v>4</v>
          </cell>
          <cell r="U29">
            <v>5</v>
          </cell>
          <cell r="V29">
            <v>4</v>
          </cell>
          <cell r="W29">
            <v>4</v>
          </cell>
        </row>
        <row r="30">
          <cell r="Q30">
            <v>10</v>
          </cell>
          <cell r="R30" t="str">
            <v>ASIS</v>
          </cell>
          <cell r="S30">
            <v>5</v>
          </cell>
          <cell r="T30">
            <v>5</v>
          </cell>
          <cell r="U30">
            <v>5</v>
          </cell>
          <cell r="V30">
            <v>5</v>
          </cell>
          <cell r="W30">
            <v>5</v>
          </cell>
        </row>
        <row r="31">
          <cell r="Q31">
            <v>10</v>
          </cell>
          <cell r="R31" t="str">
            <v>MANT</v>
          </cell>
          <cell r="S31">
            <v>5</v>
          </cell>
          <cell r="T31">
            <v>5</v>
          </cell>
          <cell r="U31">
            <v>5</v>
          </cell>
          <cell r="V31">
            <v>5</v>
          </cell>
          <cell r="W31">
            <v>5</v>
          </cell>
        </row>
        <row r="32">
          <cell r="Q32">
            <v>10</v>
          </cell>
          <cell r="R32" t="str">
            <v>ASIS</v>
          </cell>
          <cell r="S32">
            <v>5</v>
          </cell>
          <cell r="T32">
            <v>5</v>
          </cell>
          <cell r="U32">
            <v>5</v>
          </cell>
          <cell r="V32">
            <v>5</v>
          </cell>
          <cell r="W32">
            <v>5</v>
          </cell>
        </row>
        <row r="33">
          <cell r="Q33">
            <v>10</v>
          </cell>
          <cell r="R33" t="str">
            <v>ASIS</v>
          </cell>
          <cell r="S33">
            <v>5</v>
          </cell>
          <cell r="T33">
            <v>5</v>
          </cell>
          <cell r="U33">
            <v>5</v>
          </cell>
          <cell r="V33">
            <v>5</v>
          </cell>
          <cell r="W33">
            <v>5</v>
          </cell>
        </row>
        <row r="34">
          <cell r="Q34">
            <v>10</v>
          </cell>
          <cell r="R34" t="str">
            <v>MANT</v>
          </cell>
          <cell r="S34">
            <v>3</v>
          </cell>
          <cell r="T34">
            <v>4</v>
          </cell>
          <cell r="U34">
            <v>5</v>
          </cell>
          <cell r="V34">
            <v>4</v>
          </cell>
          <cell r="W34">
            <v>5</v>
          </cell>
        </row>
        <row r="35">
          <cell r="Q35">
            <v>10</v>
          </cell>
          <cell r="R35" t="str">
            <v>ASIS</v>
          </cell>
          <cell r="S35">
            <v>3</v>
          </cell>
          <cell r="T35">
            <v>4</v>
          </cell>
          <cell r="U35">
            <v>5</v>
          </cell>
          <cell r="V35">
            <v>4</v>
          </cell>
          <cell r="W35">
            <v>5</v>
          </cell>
        </row>
        <row r="36">
          <cell r="Q36">
            <v>10</v>
          </cell>
          <cell r="R36" t="str">
            <v>ASIS</v>
          </cell>
          <cell r="S36">
            <v>5</v>
          </cell>
          <cell r="T36">
            <v>5</v>
          </cell>
          <cell r="U36">
            <v>5</v>
          </cell>
          <cell r="V36">
            <v>5</v>
          </cell>
          <cell r="W36">
            <v>5</v>
          </cell>
        </row>
        <row r="37">
          <cell r="Q37">
            <v>10</v>
          </cell>
          <cell r="R37" t="str">
            <v>ASIS</v>
          </cell>
          <cell r="S37">
            <v>5</v>
          </cell>
          <cell r="T37">
            <v>5</v>
          </cell>
          <cell r="U37">
            <v>5</v>
          </cell>
          <cell r="V37">
            <v>5</v>
          </cell>
          <cell r="W37">
            <v>5</v>
          </cell>
        </row>
        <row r="38">
          <cell r="Q38">
            <v>10</v>
          </cell>
          <cell r="R38" t="str">
            <v>ASIS</v>
          </cell>
          <cell r="S38">
            <v>5</v>
          </cell>
          <cell r="T38">
            <v>5</v>
          </cell>
          <cell r="U38">
            <v>5</v>
          </cell>
          <cell r="V38">
            <v>5</v>
          </cell>
          <cell r="W38">
            <v>5</v>
          </cell>
        </row>
        <row r="39">
          <cell r="Q39">
            <v>10</v>
          </cell>
          <cell r="R39" t="str">
            <v>MANT</v>
          </cell>
          <cell r="S39">
            <v>5</v>
          </cell>
          <cell r="T39">
            <v>5</v>
          </cell>
          <cell r="U39">
            <v>5</v>
          </cell>
          <cell r="V39">
            <v>5</v>
          </cell>
          <cell r="W39">
            <v>5</v>
          </cell>
        </row>
        <row r="40">
          <cell r="Q40">
            <v>10</v>
          </cell>
          <cell r="R40" t="str">
            <v>MANT</v>
          </cell>
          <cell r="S40">
            <v>5</v>
          </cell>
          <cell r="T40">
            <v>5</v>
          </cell>
          <cell r="U40">
            <v>5</v>
          </cell>
          <cell r="V40">
            <v>5</v>
          </cell>
          <cell r="W40">
            <v>5</v>
          </cell>
        </row>
        <row r="41">
          <cell r="Q41">
            <v>10</v>
          </cell>
          <cell r="R41" t="str">
            <v>MANT</v>
          </cell>
          <cell r="S41">
            <v>5</v>
          </cell>
          <cell r="T41">
            <v>5</v>
          </cell>
          <cell r="U41">
            <v>5</v>
          </cell>
          <cell r="V41">
            <v>5</v>
          </cell>
          <cell r="W41">
            <v>5</v>
          </cell>
        </row>
        <row r="42">
          <cell r="Q42">
            <v>10</v>
          </cell>
          <cell r="R42" t="str">
            <v>MANT</v>
          </cell>
          <cell r="S42">
            <v>5</v>
          </cell>
          <cell r="T42">
            <v>5</v>
          </cell>
          <cell r="U42">
            <v>5</v>
          </cell>
          <cell r="V42">
            <v>5</v>
          </cell>
          <cell r="W42">
            <v>5</v>
          </cell>
        </row>
        <row r="43">
          <cell r="Q43">
            <v>10</v>
          </cell>
          <cell r="R43" t="str">
            <v>MANT</v>
          </cell>
          <cell r="S43">
            <v>5</v>
          </cell>
          <cell r="T43">
            <v>5</v>
          </cell>
          <cell r="U43">
            <v>5</v>
          </cell>
          <cell r="V43">
            <v>5</v>
          </cell>
          <cell r="W43">
            <v>5</v>
          </cell>
        </row>
        <row r="44">
          <cell r="Q44">
            <v>10</v>
          </cell>
          <cell r="R44" t="str">
            <v>ASIS</v>
          </cell>
          <cell r="S44">
            <v>5</v>
          </cell>
          <cell r="T44">
            <v>5</v>
          </cell>
          <cell r="U44">
            <v>5</v>
          </cell>
          <cell r="V44">
            <v>5</v>
          </cell>
          <cell r="W44">
            <v>5</v>
          </cell>
        </row>
        <row r="45">
          <cell r="Q45">
            <v>10</v>
          </cell>
          <cell r="R45" t="str">
            <v>ASIS</v>
          </cell>
          <cell r="S45">
            <v>5</v>
          </cell>
          <cell r="T45">
            <v>5</v>
          </cell>
          <cell r="U45">
            <v>5</v>
          </cell>
          <cell r="V45">
            <v>5</v>
          </cell>
          <cell r="W45">
            <v>5</v>
          </cell>
        </row>
        <row r="46">
          <cell r="Q46">
            <v>10</v>
          </cell>
          <cell r="R46" t="str">
            <v>SBD</v>
          </cell>
          <cell r="S46">
            <v>5</v>
          </cell>
          <cell r="T46">
            <v>5</v>
          </cell>
          <cell r="U46">
            <v>5</v>
          </cell>
          <cell r="V46">
            <v>5</v>
          </cell>
          <cell r="W46">
            <v>5</v>
          </cell>
        </row>
        <row r="47">
          <cell r="Q47">
            <v>10</v>
          </cell>
          <cell r="R47" t="str">
            <v>DESS</v>
          </cell>
          <cell r="S47">
            <v>5</v>
          </cell>
          <cell r="T47">
            <v>5</v>
          </cell>
          <cell r="U47">
            <v>5</v>
          </cell>
          <cell r="V47">
            <v>5</v>
          </cell>
          <cell r="W47">
            <v>5</v>
          </cell>
        </row>
        <row r="48">
          <cell r="Q48">
            <v>10</v>
          </cell>
          <cell r="R48" t="str">
            <v>DESS</v>
          </cell>
          <cell r="S48">
            <v>5</v>
          </cell>
          <cell r="T48">
            <v>5</v>
          </cell>
          <cell r="U48">
            <v>5</v>
          </cell>
          <cell r="V48">
            <v>5</v>
          </cell>
          <cell r="W48">
            <v>5</v>
          </cell>
        </row>
        <row r="49">
          <cell r="Q49">
            <v>11</v>
          </cell>
          <cell r="R49" t="str">
            <v>DESS</v>
          </cell>
          <cell r="S49">
            <v>5</v>
          </cell>
          <cell r="T49">
            <v>5</v>
          </cell>
          <cell r="U49">
            <v>5</v>
          </cell>
          <cell r="V49">
            <v>5</v>
          </cell>
          <cell r="W49">
            <v>5</v>
          </cell>
        </row>
        <row r="50">
          <cell r="Q50">
            <v>11</v>
          </cell>
          <cell r="R50" t="str">
            <v>DESS</v>
          </cell>
          <cell r="S50">
            <v>5</v>
          </cell>
          <cell r="T50">
            <v>5</v>
          </cell>
          <cell r="U50">
            <v>5</v>
          </cell>
          <cell r="V50">
            <v>5</v>
          </cell>
          <cell r="W50">
            <v>5</v>
          </cell>
        </row>
        <row r="51">
          <cell r="Q51">
            <v>11</v>
          </cell>
          <cell r="R51" t="str">
            <v>DESS</v>
          </cell>
          <cell r="S51">
            <v>5</v>
          </cell>
          <cell r="T51">
            <v>5</v>
          </cell>
          <cell r="U51">
            <v>5</v>
          </cell>
          <cell r="V51">
            <v>5</v>
          </cell>
          <cell r="W51">
            <v>5</v>
          </cell>
        </row>
        <row r="52">
          <cell r="Q52">
            <v>12</v>
          </cell>
          <cell r="R52" t="str">
            <v>DESS</v>
          </cell>
          <cell r="S52">
            <v>5</v>
          </cell>
          <cell r="T52">
            <v>5</v>
          </cell>
          <cell r="U52">
            <v>5</v>
          </cell>
          <cell r="V52">
            <v>5</v>
          </cell>
          <cell r="W52">
            <v>5</v>
          </cell>
        </row>
        <row r="53">
          <cell r="Q53">
            <v>12</v>
          </cell>
          <cell r="R53" t="str">
            <v>DESS</v>
          </cell>
          <cell r="S53">
            <v>5</v>
          </cell>
          <cell r="T53">
            <v>5</v>
          </cell>
          <cell r="U53">
            <v>5</v>
          </cell>
          <cell r="V53">
            <v>5</v>
          </cell>
          <cell r="W53">
            <v>5</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EPT 2019"/>
      <sheetName val="GASTOS SEPT 2019"/>
    </sheetNames>
    <sheetDataSet>
      <sheetData sheetId="0">
        <row r="100">
          <cell r="I100">
            <v>52706642281.619995</v>
          </cell>
          <cell r="J100">
            <v>36500137284.029999</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OCTUBRE 2019"/>
      <sheetName val="GASTOS OCTUBRE 2019"/>
    </sheetNames>
    <sheetDataSet>
      <sheetData sheetId="0">
        <row r="100">
          <cell r="I100">
            <v>52706642281.619995</v>
          </cell>
          <cell r="J100">
            <v>38855840643.809998</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NOVIEMBRE 2019"/>
      <sheetName val="GASTOS NOVIEMBRE 2019"/>
    </sheetNames>
    <sheetDataSet>
      <sheetData sheetId="0">
        <row r="7">
          <cell r="I7">
            <v>48361142281.619995</v>
          </cell>
          <cell r="J7">
            <v>36837257392.720001</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DICIEMBRE 2019"/>
      <sheetName val="GASTOS DICIEMBRE 2019"/>
    </sheetNames>
    <sheetDataSet>
      <sheetData sheetId="0">
        <row r="80">
          <cell r="I80">
            <v>52854642281.619995</v>
          </cell>
          <cell r="J80">
            <v>47040004205.379997</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presupuesto 2018"/>
      <sheetName val="Ind.gest.financiera 2018"/>
      <sheetName val="datos-presupuesto 2019"/>
      <sheetName val="Indicadores de Gestión2019"/>
    </sheetNames>
    <sheetDataSet>
      <sheetData sheetId="0" refreshError="1"/>
      <sheetData sheetId="1">
        <row r="12">
          <cell r="W12">
            <v>0.62050318137286831</v>
          </cell>
          <cell r="Y12">
            <v>0.75777925469052387</v>
          </cell>
          <cell r="Z12">
            <v>0.8168076564026433</v>
          </cell>
          <cell r="AB12">
            <v>0.85257066839261786</v>
          </cell>
        </row>
        <row r="13">
          <cell r="Y13">
            <v>0.73166722264551731</v>
          </cell>
          <cell r="Z13">
            <v>0.79463203419032302</v>
          </cell>
          <cell r="AB13">
            <v>0.96992506076904816</v>
          </cell>
        </row>
        <row r="14">
          <cell r="Y14">
            <v>0.80895945732189123</v>
          </cell>
          <cell r="Z14">
            <v>0.85484089372686312</v>
          </cell>
          <cell r="AB14">
            <v>0.93723803801992711</v>
          </cell>
        </row>
      </sheetData>
      <sheetData sheetId="2">
        <row r="11">
          <cell r="E11">
            <v>8.3832999772562519E-2</v>
          </cell>
          <cell r="F11">
            <v>0.37523084723621941</v>
          </cell>
        </row>
        <row r="19">
          <cell r="E19">
            <v>0.21254461414616399</v>
          </cell>
          <cell r="F19">
            <v>0.6016126586773255</v>
          </cell>
        </row>
        <row r="27">
          <cell r="E27">
            <v>0.33157502416461343</v>
          </cell>
          <cell r="F27">
            <v>0.47207994970342032</v>
          </cell>
        </row>
        <row r="35">
          <cell r="E35">
            <v>0.37649345562014158</v>
          </cell>
          <cell r="F35">
            <v>0.5810081494332292</v>
          </cell>
        </row>
        <row r="43">
          <cell r="E43">
            <v>0.43779943899272167</v>
          </cell>
          <cell r="F43">
            <v>0.67877409257632748</v>
          </cell>
        </row>
        <row r="51">
          <cell r="E51">
            <v>0.54580314368059679</v>
          </cell>
          <cell r="F51">
            <v>0.70368980784699009</v>
          </cell>
        </row>
        <row r="59">
          <cell r="E59">
            <v>0.6035064311180135</v>
          </cell>
          <cell r="F59">
            <v>0.74750415802401404</v>
          </cell>
        </row>
        <row r="67">
          <cell r="E67">
            <v>0.6735873279351593</v>
          </cell>
          <cell r="F67">
            <v>0.7876885126536598</v>
          </cell>
        </row>
        <row r="75">
          <cell r="E75">
            <v>0.72956632082386896</v>
          </cell>
          <cell r="F75">
            <v>0.83256973721095517</v>
          </cell>
        </row>
        <row r="83">
          <cell r="E83">
            <v>0.78977962599675899</v>
          </cell>
          <cell r="F83">
            <v>0.8769480172074503</v>
          </cell>
        </row>
        <row r="91">
          <cell r="E91">
            <v>0.87163653957422471</v>
          </cell>
          <cell r="F91">
            <v>0.89543077873054144</v>
          </cell>
        </row>
        <row r="99">
          <cell r="E99">
            <v>0.97777353973073977</v>
          </cell>
          <cell r="F99">
            <v>0.94438048128549845</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2017"/>
      <sheetName val="Encuesta 2017-Mensual"/>
      <sheetName val="Encuesta 2018"/>
      <sheetName val="Encuesta 2019"/>
      <sheetName val="Indicadores 2018"/>
      <sheetName val="Indicadores 2019"/>
      <sheetName val="Plan Mant 2019"/>
      <sheetName val="PETI-2018-2019"/>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03"/>
  <sheetViews>
    <sheetView tabSelected="1" zoomScale="80" zoomScaleNormal="80" workbookViewId="0">
      <selection activeCell="K7" sqref="K7"/>
    </sheetView>
  </sheetViews>
  <sheetFormatPr baseColWidth="10" defaultColWidth="6.7109375" defaultRowHeight="12.75" x14ac:dyDescent="0.2"/>
  <cols>
    <col min="1" max="1" width="3.7109375" style="34" customWidth="1"/>
    <col min="2" max="5" width="4.7109375" style="34" customWidth="1"/>
    <col min="6" max="6" width="19" style="34" customWidth="1"/>
    <col min="7" max="7" width="34.85546875" style="34" customWidth="1"/>
    <col min="8" max="8" width="26.28515625" style="34" customWidth="1"/>
    <col min="9" max="9" width="16" style="34" customWidth="1"/>
    <col min="10" max="10" width="11.140625" style="36" customWidth="1"/>
    <col min="11" max="12" width="8" style="34" customWidth="1"/>
    <col min="13" max="13" width="10.42578125" style="34" customWidth="1"/>
    <col min="14" max="14" width="19" style="34" customWidth="1"/>
    <col min="15" max="15" width="18.28515625" style="34" customWidth="1"/>
    <col min="16" max="17" width="6.7109375" style="34"/>
    <col min="18" max="18" width="7.85546875" style="34" customWidth="1"/>
    <col min="19" max="27" width="6.7109375" style="34"/>
    <col min="28" max="28" width="13.85546875" style="34" customWidth="1"/>
    <col min="29" max="30" width="6.7109375" style="34"/>
    <col min="31" max="31" width="8" style="34" customWidth="1"/>
    <col min="32" max="40" width="6.7109375" style="34"/>
    <col min="41" max="16384" width="6.7109375" style="3"/>
  </cols>
  <sheetData>
    <row r="1" spans="1:40" s="1" customFormat="1" ht="80.099999999999994" customHeight="1" thickBot="1" x14ac:dyDescent="0.3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0" s="2" customFormat="1" ht="12.75" customHeight="1" x14ac:dyDescent="0.2">
      <c r="A2" s="390" t="s">
        <v>1</v>
      </c>
      <c r="B2" s="391"/>
      <c r="C2" s="391"/>
      <c r="D2" s="391"/>
      <c r="E2" s="392"/>
      <c r="F2" s="392"/>
      <c r="G2" s="392"/>
      <c r="H2" s="392"/>
      <c r="I2" s="392"/>
      <c r="J2" s="392"/>
      <c r="K2" s="392"/>
      <c r="L2" s="392"/>
      <c r="M2" s="392" t="s">
        <v>2</v>
      </c>
      <c r="N2" s="392"/>
      <c r="O2" s="392"/>
      <c r="P2" s="392"/>
      <c r="Q2" s="392"/>
      <c r="R2" s="392"/>
      <c r="S2" s="392"/>
      <c r="T2" s="392"/>
      <c r="U2" s="392"/>
      <c r="V2" s="392"/>
      <c r="W2" s="392"/>
      <c r="X2" s="392"/>
      <c r="Y2" s="392"/>
      <c r="Z2" s="392"/>
      <c r="AA2" s="392"/>
      <c r="AB2" s="392"/>
      <c r="AC2" s="392"/>
      <c r="AD2" s="392"/>
      <c r="AE2" s="393" t="s">
        <v>3</v>
      </c>
      <c r="AF2" s="394"/>
      <c r="AG2" s="394"/>
      <c r="AH2" s="394"/>
      <c r="AI2" s="394"/>
      <c r="AJ2" s="394"/>
      <c r="AK2" s="394"/>
      <c r="AL2" s="394"/>
      <c r="AM2" s="394"/>
      <c r="AN2" s="395"/>
    </row>
    <row r="3" spans="1:40" s="2" customFormat="1" ht="31.5" customHeight="1" thickBot="1" x14ac:dyDescent="0.25">
      <c r="A3" s="399" t="s">
        <v>4</v>
      </c>
      <c r="B3" s="400"/>
      <c r="C3" s="400"/>
      <c r="D3" s="400"/>
      <c r="E3" s="400"/>
      <c r="F3" s="400"/>
      <c r="G3" s="400"/>
      <c r="H3" s="400"/>
      <c r="I3" s="400"/>
      <c r="J3" s="400"/>
      <c r="K3" s="400"/>
      <c r="L3" s="401"/>
      <c r="M3" s="402" t="s">
        <v>5</v>
      </c>
      <c r="N3" s="402"/>
      <c r="O3" s="402"/>
      <c r="P3" s="402"/>
      <c r="Q3" s="402"/>
      <c r="R3" s="402"/>
      <c r="S3" s="402"/>
      <c r="T3" s="402"/>
      <c r="U3" s="402"/>
      <c r="V3" s="402"/>
      <c r="W3" s="402"/>
      <c r="X3" s="402"/>
      <c r="Y3" s="402"/>
      <c r="Z3" s="402"/>
      <c r="AA3" s="402"/>
      <c r="AB3" s="402"/>
      <c r="AC3" s="402"/>
      <c r="AD3" s="402"/>
      <c r="AE3" s="396"/>
      <c r="AF3" s="397"/>
      <c r="AG3" s="397"/>
      <c r="AH3" s="397"/>
      <c r="AI3" s="397"/>
      <c r="AJ3" s="397"/>
      <c r="AK3" s="397"/>
      <c r="AL3" s="397"/>
      <c r="AM3" s="397"/>
      <c r="AN3" s="398"/>
    </row>
    <row r="4" spans="1:40" ht="12.75" customHeight="1" x14ac:dyDescent="0.2">
      <c r="A4" s="372" t="s">
        <v>6</v>
      </c>
      <c r="B4" s="373"/>
      <c r="C4" s="373"/>
      <c r="D4" s="373"/>
      <c r="E4" s="374"/>
      <c r="F4" s="374"/>
      <c r="G4" s="374"/>
      <c r="H4" s="374"/>
      <c r="I4" s="374"/>
      <c r="J4" s="374"/>
      <c r="K4" s="374"/>
      <c r="L4" s="374"/>
      <c r="M4" s="374"/>
      <c r="N4" s="374"/>
      <c r="O4" s="374"/>
      <c r="P4" s="375" t="s">
        <v>7</v>
      </c>
      <c r="Q4" s="375"/>
      <c r="R4" s="375"/>
      <c r="S4" s="375"/>
      <c r="T4" s="375"/>
      <c r="U4" s="375"/>
      <c r="V4" s="375"/>
      <c r="W4" s="375"/>
      <c r="X4" s="375"/>
      <c r="Y4" s="375"/>
      <c r="Z4" s="375"/>
      <c r="AA4" s="375"/>
      <c r="AB4" s="376" t="s">
        <v>8</v>
      </c>
      <c r="AC4" s="377"/>
      <c r="AD4" s="377"/>
      <c r="AE4" s="377"/>
      <c r="AF4" s="377"/>
      <c r="AG4" s="377"/>
      <c r="AH4" s="377"/>
      <c r="AI4" s="377"/>
      <c r="AJ4" s="377"/>
      <c r="AK4" s="377"/>
      <c r="AL4" s="377"/>
      <c r="AM4" s="377"/>
      <c r="AN4" s="378"/>
    </row>
    <row r="5" spans="1:40" s="4" customFormat="1" ht="42" customHeight="1" x14ac:dyDescent="0.25">
      <c r="A5" s="379" t="s">
        <v>9</v>
      </c>
      <c r="B5" s="381" t="s">
        <v>10</v>
      </c>
      <c r="C5" s="382"/>
      <c r="D5" s="382"/>
      <c r="E5" s="383"/>
      <c r="F5" s="370" t="s">
        <v>11</v>
      </c>
      <c r="G5" s="370" t="s">
        <v>12</v>
      </c>
      <c r="H5" s="370" t="s">
        <v>13</v>
      </c>
      <c r="I5" s="370" t="s">
        <v>14</v>
      </c>
      <c r="J5" s="370" t="s">
        <v>15</v>
      </c>
      <c r="K5" s="370" t="s">
        <v>16</v>
      </c>
      <c r="L5" s="370"/>
      <c r="M5" s="370" t="s">
        <v>17</v>
      </c>
      <c r="N5" s="370" t="s">
        <v>18</v>
      </c>
      <c r="O5" s="370" t="s">
        <v>19</v>
      </c>
      <c r="P5" s="366" t="s">
        <v>20</v>
      </c>
      <c r="Q5" s="366" t="s">
        <v>21</v>
      </c>
      <c r="R5" s="366" t="s">
        <v>22</v>
      </c>
      <c r="S5" s="366" t="s">
        <v>23</v>
      </c>
      <c r="T5" s="366" t="s">
        <v>24</v>
      </c>
      <c r="U5" s="366" t="s">
        <v>25</v>
      </c>
      <c r="V5" s="366" t="s">
        <v>26</v>
      </c>
      <c r="W5" s="366" t="s">
        <v>27</v>
      </c>
      <c r="X5" s="366" t="s">
        <v>28</v>
      </c>
      <c r="Y5" s="366" t="s">
        <v>29</v>
      </c>
      <c r="Z5" s="366" t="s">
        <v>30</v>
      </c>
      <c r="AA5" s="366" t="s">
        <v>31</v>
      </c>
      <c r="AB5" s="368" t="s">
        <v>32</v>
      </c>
      <c r="AC5" s="358" t="s">
        <v>20</v>
      </c>
      <c r="AD5" s="358" t="s">
        <v>21</v>
      </c>
      <c r="AE5" s="358" t="s">
        <v>22</v>
      </c>
      <c r="AF5" s="358" t="s">
        <v>23</v>
      </c>
      <c r="AG5" s="358" t="s">
        <v>24</v>
      </c>
      <c r="AH5" s="358" t="s">
        <v>25</v>
      </c>
      <c r="AI5" s="358" t="s">
        <v>26</v>
      </c>
      <c r="AJ5" s="358" t="s">
        <v>27</v>
      </c>
      <c r="AK5" s="358" t="s">
        <v>28</v>
      </c>
      <c r="AL5" s="358" t="s">
        <v>29</v>
      </c>
      <c r="AM5" s="358" t="s">
        <v>30</v>
      </c>
      <c r="AN5" s="360" t="s">
        <v>31</v>
      </c>
    </row>
    <row r="6" spans="1:40" s="4" customFormat="1" ht="40.5" customHeight="1" thickBot="1" x14ac:dyDescent="0.3">
      <c r="A6" s="380"/>
      <c r="B6" s="384"/>
      <c r="C6" s="385"/>
      <c r="D6" s="385"/>
      <c r="E6" s="386"/>
      <c r="F6" s="371"/>
      <c r="G6" s="371"/>
      <c r="H6" s="371"/>
      <c r="I6" s="371"/>
      <c r="J6" s="371"/>
      <c r="K6" s="5" t="s">
        <v>33</v>
      </c>
      <c r="L6" s="6" t="s">
        <v>34</v>
      </c>
      <c r="M6" s="371"/>
      <c r="N6" s="371"/>
      <c r="O6" s="371"/>
      <c r="P6" s="367"/>
      <c r="Q6" s="367"/>
      <c r="R6" s="367"/>
      <c r="S6" s="367"/>
      <c r="T6" s="367"/>
      <c r="U6" s="367"/>
      <c r="V6" s="367"/>
      <c r="W6" s="367"/>
      <c r="X6" s="367"/>
      <c r="Y6" s="367"/>
      <c r="Z6" s="367"/>
      <c r="AA6" s="367"/>
      <c r="AB6" s="369"/>
      <c r="AC6" s="359"/>
      <c r="AD6" s="359"/>
      <c r="AE6" s="359"/>
      <c r="AF6" s="359"/>
      <c r="AG6" s="359"/>
      <c r="AH6" s="359"/>
      <c r="AI6" s="359"/>
      <c r="AJ6" s="359"/>
      <c r="AK6" s="359"/>
      <c r="AL6" s="359"/>
      <c r="AM6" s="359"/>
      <c r="AN6" s="361"/>
    </row>
    <row r="7" spans="1:40" ht="75" customHeight="1" x14ac:dyDescent="0.2">
      <c r="A7" s="7">
        <v>1</v>
      </c>
      <c r="B7" s="47" t="s">
        <v>132</v>
      </c>
      <c r="C7" s="8"/>
      <c r="D7" s="8"/>
      <c r="E7" s="8"/>
      <c r="F7" s="9" t="s">
        <v>35</v>
      </c>
      <c r="G7" s="10" t="s">
        <v>36</v>
      </c>
      <c r="H7" s="10" t="s">
        <v>37</v>
      </c>
      <c r="I7" s="10" t="s">
        <v>38</v>
      </c>
      <c r="J7" s="11">
        <v>0.9</v>
      </c>
      <c r="K7" s="10" t="s">
        <v>39</v>
      </c>
      <c r="L7" s="11" t="s">
        <v>40</v>
      </c>
      <c r="M7" s="10" t="s">
        <v>41</v>
      </c>
      <c r="N7" s="166" t="s">
        <v>524</v>
      </c>
      <c r="O7" s="10" t="s">
        <v>42</v>
      </c>
      <c r="P7" s="12" t="s">
        <v>43</v>
      </c>
      <c r="Q7" s="12" t="s">
        <v>43</v>
      </c>
      <c r="R7" s="12" t="s">
        <v>43</v>
      </c>
      <c r="S7" s="12" t="s">
        <v>43</v>
      </c>
      <c r="T7" s="12" t="s">
        <v>43</v>
      </c>
      <c r="U7" s="12" t="s">
        <v>43</v>
      </c>
      <c r="V7" s="12" t="s">
        <v>43</v>
      </c>
      <c r="W7" s="12" t="s">
        <v>43</v>
      </c>
      <c r="X7" s="12" t="s">
        <v>43</v>
      </c>
      <c r="Y7" s="12" t="s">
        <v>43</v>
      </c>
      <c r="Z7" s="12" t="s">
        <v>43</v>
      </c>
      <c r="AA7" s="20">
        <v>0.91</v>
      </c>
      <c r="AB7" s="13">
        <v>0.9</v>
      </c>
      <c r="AC7" s="12" t="s">
        <v>43</v>
      </c>
      <c r="AD7" s="12" t="s">
        <v>43</v>
      </c>
      <c r="AE7" s="12" t="s">
        <v>43</v>
      </c>
      <c r="AF7" s="12" t="s">
        <v>43</v>
      </c>
      <c r="AG7" s="12" t="s">
        <v>43</v>
      </c>
      <c r="AH7" s="12" t="s">
        <v>43</v>
      </c>
      <c r="AI7" s="12" t="s">
        <v>43</v>
      </c>
      <c r="AJ7" s="12" t="s">
        <v>43</v>
      </c>
      <c r="AK7" s="12" t="s">
        <v>43</v>
      </c>
      <c r="AL7" s="12" t="s">
        <v>43</v>
      </c>
      <c r="AM7" s="12" t="s">
        <v>43</v>
      </c>
      <c r="AN7" s="20">
        <v>0.96</v>
      </c>
    </row>
    <row r="8" spans="1:40" ht="92.25" customHeight="1" x14ac:dyDescent="0.2">
      <c r="A8" s="14">
        <v>2</v>
      </c>
      <c r="B8" s="47" t="s">
        <v>132</v>
      </c>
      <c r="C8" s="15"/>
      <c r="D8" s="15"/>
      <c r="E8" s="15"/>
      <c r="F8" s="16" t="s">
        <v>44</v>
      </c>
      <c r="G8" s="17" t="s">
        <v>45</v>
      </c>
      <c r="H8" s="17" t="s">
        <v>46</v>
      </c>
      <c r="I8" s="17" t="s">
        <v>38</v>
      </c>
      <c r="J8" s="18">
        <v>0.9</v>
      </c>
      <c r="K8" s="17" t="s">
        <v>47</v>
      </c>
      <c r="L8" s="18" t="s">
        <v>40</v>
      </c>
      <c r="M8" s="17" t="s">
        <v>41</v>
      </c>
      <c r="N8" s="47" t="s">
        <v>525</v>
      </c>
      <c r="O8" s="17" t="s">
        <v>42</v>
      </c>
      <c r="P8" s="19" t="s">
        <v>43</v>
      </c>
      <c r="Q8" s="19" t="s">
        <v>43</v>
      </c>
      <c r="R8" s="19" t="s">
        <v>43</v>
      </c>
      <c r="S8" s="19" t="s">
        <v>43</v>
      </c>
      <c r="T8" s="19" t="s">
        <v>43</v>
      </c>
      <c r="U8" s="19" t="s">
        <v>43</v>
      </c>
      <c r="V8" s="19" t="s">
        <v>43</v>
      </c>
      <c r="W8" s="19" t="s">
        <v>43</v>
      </c>
      <c r="X8" s="19" t="s">
        <v>43</v>
      </c>
      <c r="Y8" s="19" t="s">
        <v>43</v>
      </c>
      <c r="Z8" s="19" t="s">
        <v>43</v>
      </c>
      <c r="AA8" s="20">
        <v>0.93</v>
      </c>
      <c r="AB8" s="20">
        <v>0.94</v>
      </c>
      <c r="AC8" s="19" t="s">
        <v>43</v>
      </c>
      <c r="AD8" s="19" t="s">
        <v>43</v>
      </c>
      <c r="AE8" s="19" t="s">
        <v>43</v>
      </c>
      <c r="AF8" s="19" t="s">
        <v>43</v>
      </c>
      <c r="AG8" s="19" t="s">
        <v>43</v>
      </c>
      <c r="AH8" s="19" t="s">
        <v>43</v>
      </c>
      <c r="AI8" s="19" t="s">
        <v>43</v>
      </c>
      <c r="AJ8" s="19" t="s">
        <v>43</v>
      </c>
      <c r="AK8" s="19" t="s">
        <v>43</v>
      </c>
      <c r="AL8" s="19" t="s">
        <v>43</v>
      </c>
      <c r="AM8" s="19" t="s">
        <v>43</v>
      </c>
      <c r="AN8" s="20">
        <v>0.86</v>
      </c>
    </row>
    <row r="9" spans="1:40" ht="156" customHeight="1" x14ac:dyDescent="0.2">
      <c r="A9" s="14">
        <v>3</v>
      </c>
      <c r="B9" s="47" t="s">
        <v>132</v>
      </c>
      <c r="C9" s="15"/>
      <c r="D9" s="15"/>
      <c r="E9" s="15"/>
      <c r="F9" s="16" t="s">
        <v>48</v>
      </c>
      <c r="G9" s="17" t="s">
        <v>49</v>
      </c>
      <c r="H9" s="17" t="s">
        <v>50</v>
      </c>
      <c r="I9" s="17" t="s">
        <v>51</v>
      </c>
      <c r="J9" s="18" t="s">
        <v>52</v>
      </c>
      <c r="K9" s="17" t="s">
        <v>47</v>
      </c>
      <c r="L9" s="18" t="s">
        <v>40</v>
      </c>
      <c r="M9" s="17" t="s">
        <v>53</v>
      </c>
      <c r="N9" s="17" t="s">
        <v>54</v>
      </c>
      <c r="O9" s="17" t="s">
        <v>55</v>
      </c>
      <c r="P9" s="19" t="s">
        <v>43</v>
      </c>
      <c r="Q9" s="19" t="s">
        <v>43</v>
      </c>
      <c r="R9" s="19" t="s">
        <v>43</v>
      </c>
      <c r="S9" s="19" t="s">
        <v>43</v>
      </c>
      <c r="T9" s="19" t="s">
        <v>43</v>
      </c>
      <c r="U9" s="19" t="s">
        <v>43</v>
      </c>
      <c r="V9" s="19" t="s">
        <v>43</v>
      </c>
      <c r="W9" s="19" t="s">
        <v>43</v>
      </c>
      <c r="X9" s="19" t="s">
        <v>43</v>
      </c>
      <c r="Y9" s="19" t="s">
        <v>43</v>
      </c>
      <c r="Z9" s="19" t="s">
        <v>43</v>
      </c>
      <c r="AA9" s="20"/>
      <c r="AB9" s="20" t="s">
        <v>56</v>
      </c>
      <c r="AC9" s="19" t="s">
        <v>43</v>
      </c>
      <c r="AD9" s="19" t="s">
        <v>43</v>
      </c>
      <c r="AE9" s="19" t="s">
        <v>43</v>
      </c>
      <c r="AF9" s="19" t="s">
        <v>43</v>
      </c>
      <c r="AG9" s="19" t="s">
        <v>43</v>
      </c>
      <c r="AH9" s="19" t="s">
        <v>43</v>
      </c>
      <c r="AI9" s="19" t="s">
        <v>43</v>
      </c>
      <c r="AJ9" s="19" t="s">
        <v>43</v>
      </c>
      <c r="AK9" s="19" t="s">
        <v>43</v>
      </c>
      <c r="AL9" s="19" t="s">
        <v>43</v>
      </c>
      <c r="AM9" s="19" t="s">
        <v>43</v>
      </c>
      <c r="AN9" s="21"/>
    </row>
    <row r="10" spans="1:40" ht="150.75" customHeight="1" x14ac:dyDescent="0.2">
      <c r="A10" s="14">
        <v>4</v>
      </c>
      <c r="B10" s="47" t="s">
        <v>132</v>
      </c>
      <c r="C10" s="15"/>
      <c r="D10" s="15"/>
      <c r="E10" s="15"/>
      <c r="F10" s="16" t="s">
        <v>57</v>
      </c>
      <c r="G10" s="17" t="s">
        <v>58</v>
      </c>
      <c r="H10" s="17" t="s">
        <v>59</v>
      </c>
      <c r="I10" s="17" t="s">
        <v>60</v>
      </c>
      <c r="J10" s="18" t="s">
        <v>52</v>
      </c>
      <c r="K10" s="17" t="s">
        <v>47</v>
      </c>
      <c r="L10" s="18" t="s">
        <v>40</v>
      </c>
      <c r="M10" s="17" t="s">
        <v>41</v>
      </c>
      <c r="N10" s="17" t="s">
        <v>54</v>
      </c>
      <c r="O10" s="17" t="s">
        <v>55</v>
      </c>
      <c r="P10" s="19" t="s">
        <v>43</v>
      </c>
      <c r="Q10" s="19" t="s">
        <v>43</v>
      </c>
      <c r="R10" s="19" t="s">
        <v>43</v>
      </c>
      <c r="S10" s="19" t="s">
        <v>43</v>
      </c>
      <c r="T10" s="19" t="s">
        <v>43</v>
      </c>
      <c r="U10" s="19" t="s">
        <v>43</v>
      </c>
      <c r="V10" s="19" t="s">
        <v>43</v>
      </c>
      <c r="W10" s="19" t="s">
        <v>43</v>
      </c>
      <c r="X10" s="19" t="s">
        <v>43</v>
      </c>
      <c r="Y10" s="19" t="s">
        <v>43</v>
      </c>
      <c r="Z10" s="19" t="s">
        <v>43</v>
      </c>
      <c r="AA10" s="22"/>
      <c r="AB10" s="22">
        <v>1</v>
      </c>
      <c r="AC10" s="19" t="s">
        <v>43</v>
      </c>
      <c r="AD10" s="19" t="s">
        <v>43</v>
      </c>
      <c r="AE10" s="19" t="s">
        <v>43</v>
      </c>
      <c r="AF10" s="19" t="s">
        <v>43</v>
      </c>
      <c r="AG10" s="19" t="s">
        <v>43</v>
      </c>
      <c r="AH10" s="19" t="s">
        <v>43</v>
      </c>
      <c r="AI10" s="19" t="s">
        <v>43</v>
      </c>
      <c r="AJ10" s="19" t="s">
        <v>43</v>
      </c>
      <c r="AK10" s="19" t="s">
        <v>43</v>
      </c>
      <c r="AL10" s="19" t="s">
        <v>43</v>
      </c>
      <c r="AM10" s="19" t="s">
        <v>43</v>
      </c>
      <c r="AN10" s="23"/>
    </row>
    <row r="11" spans="1:40" ht="191.25" customHeight="1" thickBot="1" x14ac:dyDescent="0.25">
      <c r="A11" s="24">
        <v>5</v>
      </c>
      <c r="B11" s="47" t="s">
        <v>132</v>
      </c>
      <c r="C11" s="25"/>
      <c r="D11" s="25"/>
      <c r="E11" s="25"/>
      <c r="F11" s="26" t="s">
        <v>61</v>
      </c>
      <c r="G11" s="27" t="s">
        <v>62</v>
      </c>
      <c r="H11" s="28" t="s">
        <v>63</v>
      </c>
      <c r="I11" s="28" t="s">
        <v>60</v>
      </c>
      <c r="J11" s="29" t="s">
        <v>52</v>
      </c>
      <c r="K11" s="28" t="s">
        <v>43</v>
      </c>
      <c r="L11" s="29" t="s">
        <v>43</v>
      </c>
      <c r="M11" s="28" t="s">
        <v>41</v>
      </c>
      <c r="N11" s="28" t="s">
        <v>54</v>
      </c>
      <c r="O11" s="28" t="s">
        <v>64</v>
      </c>
      <c r="P11" s="30" t="s">
        <v>43</v>
      </c>
      <c r="Q11" s="30" t="s">
        <v>43</v>
      </c>
      <c r="R11" s="30" t="s">
        <v>43</v>
      </c>
      <c r="S11" s="30" t="s">
        <v>43</v>
      </c>
      <c r="T11" s="30" t="s">
        <v>43</v>
      </c>
      <c r="U11" s="30" t="s">
        <v>43</v>
      </c>
      <c r="V11" s="30" t="s">
        <v>43</v>
      </c>
      <c r="W11" s="30" t="s">
        <v>43</v>
      </c>
      <c r="X11" s="30" t="s">
        <v>43</v>
      </c>
      <c r="Y11" s="30" t="s">
        <v>43</v>
      </c>
      <c r="Z11" s="30" t="s">
        <v>43</v>
      </c>
      <c r="AA11" s="31"/>
      <c r="AB11" s="31">
        <v>0.95</v>
      </c>
      <c r="AC11" s="30" t="s">
        <v>43</v>
      </c>
      <c r="AD11" s="30" t="s">
        <v>43</v>
      </c>
      <c r="AE11" s="30" t="s">
        <v>43</v>
      </c>
      <c r="AF11" s="30" t="s">
        <v>43</v>
      </c>
      <c r="AG11" s="30" t="s">
        <v>43</v>
      </c>
      <c r="AH11" s="30" t="s">
        <v>43</v>
      </c>
      <c r="AI11" s="30" t="s">
        <v>43</v>
      </c>
      <c r="AJ11" s="30" t="s">
        <v>43</v>
      </c>
      <c r="AK11" s="30" t="s">
        <v>43</v>
      </c>
      <c r="AL11" s="30" t="s">
        <v>43</v>
      </c>
      <c r="AM11" s="30" t="s">
        <v>43</v>
      </c>
      <c r="AN11" s="32"/>
    </row>
    <row r="12" spans="1:40" ht="12.75" customHeight="1" thickBot="1" x14ac:dyDescent="0.25">
      <c r="A12" s="362" t="s">
        <v>65</v>
      </c>
      <c r="B12" s="363"/>
      <c r="C12" s="363"/>
      <c r="D12" s="363"/>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5"/>
    </row>
    <row r="13" spans="1:40" ht="230.25" customHeight="1" thickBot="1" x14ac:dyDescent="0.25">
      <c r="A13" s="354" t="s">
        <v>526</v>
      </c>
      <c r="B13" s="355"/>
      <c r="C13" s="355"/>
      <c r="D13" s="355"/>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7"/>
    </row>
    <row r="200" spans="5:5" x14ac:dyDescent="0.2">
      <c r="E200" s="33" t="s">
        <v>66</v>
      </c>
    </row>
    <row r="201" spans="5:5" x14ac:dyDescent="0.2">
      <c r="E201" s="35" t="s">
        <v>67</v>
      </c>
    </row>
    <row r="202" spans="5:5" x14ac:dyDescent="0.2">
      <c r="E202" s="35" t="s">
        <v>68</v>
      </c>
    </row>
    <row r="203" spans="5:5" x14ac:dyDescent="0.2">
      <c r="E203" s="35" t="s">
        <v>69</v>
      </c>
    </row>
  </sheetData>
  <mergeCells count="47">
    <mergeCell ref="A1:AN1"/>
    <mergeCell ref="A2:L2"/>
    <mergeCell ref="M2:AD2"/>
    <mergeCell ref="AE2:AN3"/>
    <mergeCell ref="A3:L3"/>
    <mergeCell ref="M3:AD3"/>
    <mergeCell ref="Q5:Q6"/>
    <mergeCell ref="A4:O4"/>
    <mergeCell ref="P4:AA4"/>
    <mergeCell ref="AB4:AN4"/>
    <mergeCell ref="A5:A6"/>
    <mergeCell ref="B5:E6"/>
    <mergeCell ref="F5:F6"/>
    <mergeCell ref="G5:G6"/>
    <mergeCell ref="H5:H6"/>
    <mergeCell ref="I5:I6"/>
    <mergeCell ref="J5:J6"/>
    <mergeCell ref="K5:L5"/>
    <mergeCell ref="M5:M6"/>
    <mergeCell ref="N5:N6"/>
    <mergeCell ref="O5:O6"/>
    <mergeCell ref="P5:P6"/>
    <mergeCell ref="AA5:AA6"/>
    <mergeCell ref="AB5:AB6"/>
    <mergeCell ref="AC5:AC6"/>
    <mergeCell ref="R5:R6"/>
    <mergeCell ref="S5:S6"/>
    <mergeCell ref="T5:T6"/>
    <mergeCell ref="U5:U6"/>
    <mergeCell ref="V5:V6"/>
    <mergeCell ref="W5:W6"/>
    <mergeCell ref="A13:AN13"/>
    <mergeCell ref="AJ5:AJ6"/>
    <mergeCell ref="AK5:AK6"/>
    <mergeCell ref="AL5:AL6"/>
    <mergeCell ref="AM5:AM6"/>
    <mergeCell ref="AN5:AN6"/>
    <mergeCell ref="A12:AN12"/>
    <mergeCell ref="AD5:AD6"/>
    <mergeCell ref="AE5:AE6"/>
    <mergeCell ref="AF5:AF6"/>
    <mergeCell ref="AG5:AG6"/>
    <mergeCell ref="AH5:AH6"/>
    <mergeCell ref="AI5:AI6"/>
    <mergeCell ref="X5:X6"/>
    <mergeCell ref="Y5:Y6"/>
    <mergeCell ref="Z5:Z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4"/>
  <sheetViews>
    <sheetView zoomScale="80" zoomScaleNormal="80" workbookViewId="0">
      <selection activeCell="L7" sqref="L7"/>
    </sheetView>
  </sheetViews>
  <sheetFormatPr baseColWidth="10" defaultColWidth="6.7109375" defaultRowHeight="12.75" x14ac:dyDescent="0.2"/>
  <cols>
    <col min="1" max="1" width="3.7109375" style="34" customWidth="1"/>
    <col min="2" max="2" width="5" style="34" customWidth="1"/>
    <col min="3" max="5" width="4.7109375" style="34" customWidth="1"/>
    <col min="6" max="6" width="22.85546875" style="34" customWidth="1"/>
    <col min="7" max="7" width="18.28515625" style="34" customWidth="1"/>
    <col min="8" max="8" width="17" style="34" customWidth="1"/>
    <col min="9" max="9" width="13.7109375" style="34" customWidth="1"/>
    <col min="10" max="10" width="6.140625" style="34" customWidth="1"/>
    <col min="11" max="12" width="6.42578125" style="34" customWidth="1"/>
    <col min="13" max="13" width="9.5703125" style="34" customWidth="1"/>
    <col min="14" max="14" width="21.42578125" style="34" customWidth="1"/>
    <col min="15" max="15" width="15.42578125" style="34" customWidth="1"/>
    <col min="16" max="17" width="5.85546875" style="34" customWidth="1"/>
    <col min="18" max="19" width="7.42578125" style="34" customWidth="1"/>
    <col min="20" max="20" width="7.140625" style="34" customWidth="1"/>
    <col min="21" max="21" width="8.28515625" style="34" customWidth="1"/>
    <col min="22" max="22" width="5.85546875" style="34" customWidth="1"/>
    <col min="23" max="23" width="6.28515625" style="34" customWidth="1"/>
    <col min="24" max="27" width="5.85546875" style="34" customWidth="1"/>
    <col min="28" max="28" width="13.7109375" style="34" customWidth="1"/>
    <col min="29" max="40" width="5.85546875" style="34" customWidth="1"/>
    <col min="41" max="53" width="6.7109375" style="3"/>
    <col min="54" max="256" width="6.7109375" style="34"/>
    <col min="257" max="257" width="3.7109375" style="34" customWidth="1"/>
    <col min="258" max="258" width="5" style="34" customWidth="1"/>
    <col min="259" max="261" width="4.7109375" style="34" customWidth="1"/>
    <col min="262" max="262" width="22.85546875" style="34" customWidth="1"/>
    <col min="263" max="263" width="18.28515625" style="34" customWidth="1"/>
    <col min="264" max="264" width="17" style="34" customWidth="1"/>
    <col min="265" max="265" width="13.7109375" style="34" customWidth="1"/>
    <col min="266" max="266" width="6.140625" style="34" customWidth="1"/>
    <col min="267" max="268" width="6.42578125" style="34" customWidth="1"/>
    <col min="269" max="269" width="9.5703125" style="34" customWidth="1"/>
    <col min="270" max="270" width="21.42578125" style="34" customWidth="1"/>
    <col min="271" max="271" width="15.42578125" style="34" customWidth="1"/>
    <col min="272" max="273" width="5.85546875" style="34" customWidth="1"/>
    <col min="274" max="275" width="7.42578125" style="34" customWidth="1"/>
    <col min="276" max="276" width="7.140625" style="34" customWidth="1"/>
    <col min="277" max="277" width="8.28515625" style="34" customWidth="1"/>
    <col min="278" max="278" width="5.85546875" style="34" customWidth="1"/>
    <col min="279" max="279" width="6.28515625" style="34" customWidth="1"/>
    <col min="280" max="283" width="5.85546875" style="34" customWidth="1"/>
    <col min="284" max="284" width="13.7109375" style="34" customWidth="1"/>
    <col min="285" max="296" width="5.85546875" style="34" customWidth="1"/>
    <col min="297" max="512" width="6.7109375" style="34"/>
    <col min="513" max="513" width="3.7109375" style="34" customWidth="1"/>
    <col min="514" max="514" width="5" style="34" customWidth="1"/>
    <col min="515" max="517" width="4.7109375" style="34" customWidth="1"/>
    <col min="518" max="518" width="22.85546875" style="34" customWidth="1"/>
    <col min="519" max="519" width="18.28515625" style="34" customWidth="1"/>
    <col min="520" max="520" width="17" style="34" customWidth="1"/>
    <col min="521" max="521" width="13.7109375" style="34" customWidth="1"/>
    <col min="522" max="522" width="6.140625" style="34" customWidth="1"/>
    <col min="523" max="524" width="6.42578125" style="34" customWidth="1"/>
    <col min="525" max="525" width="9.5703125" style="34" customWidth="1"/>
    <col min="526" max="526" width="21.42578125" style="34" customWidth="1"/>
    <col min="527" max="527" width="15.42578125" style="34" customWidth="1"/>
    <col min="528" max="529" width="5.85546875" style="34" customWidth="1"/>
    <col min="530" max="531" width="7.42578125" style="34" customWidth="1"/>
    <col min="532" max="532" width="7.140625" style="34" customWidth="1"/>
    <col min="533" max="533" width="8.28515625" style="34" customWidth="1"/>
    <col min="534" max="534" width="5.85546875" style="34" customWidth="1"/>
    <col min="535" max="535" width="6.28515625" style="34" customWidth="1"/>
    <col min="536" max="539" width="5.85546875" style="34" customWidth="1"/>
    <col min="540" max="540" width="13.7109375" style="34" customWidth="1"/>
    <col min="541" max="552" width="5.85546875" style="34" customWidth="1"/>
    <col min="553" max="768" width="6.7109375" style="34"/>
    <col min="769" max="769" width="3.7109375" style="34" customWidth="1"/>
    <col min="770" max="770" width="5" style="34" customWidth="1"/>
    <col min="771" max="773" width="4.7109375" style="34" customWidth="1"/>
    <col min="774" max="774" width="22.85546875" style="34" customWidth="1"/>
    <col min="775" max="775" width="18.28515625" style="34" customWidth="1"/>
    <col min="776" max="776" width="17" style="34" customWidth="1"/>
    <col min="777" max="777" width="13.7109375" style="34" customWidth="1"/>
    <col min="778" max="778" width="6.140625" style="34" customWidth="1"/>
    <col min="779" max="780" width="6.42578125" style="34" customWidth="1"/>
    <col min="781" max="781" width="9.5703125" style="34" customWidth="1"/>
    <col min="782" max="782" width="21.42578125" style="34" customWidth="1"/>
    <col min="783" max="783" width="15.42578125" style="34" customWidth="1"/>
    <col min="784" max="785" width="5.85546875" style="34" customWidth="1"/>
    <col min="786" max="787" width="7.42578125" style="34" customWidth="1"/>
    <col min="788" max="788" width="7.140625" style="34" customWidth="1"/>
    <col min="789" max="789" width="8.28515625" style="34" customWidth="1"/>
    <col min="790" max="790" width="5.85546875" style="34" customWidth="1"/>
    <col min="791" max="791" width="6.28515625" style="34" customWidth="1"/>
    <col min="792" max="795" width="5.85546875" style="34" customWidth="1"/>
    <col min="796" max="796" width="13.7109375" style="34" customWidth="1"/>
    <col min="797" max="808" width="5.85546875" style="34" customWidth="1"/>
    <col min="809" max="1024" width="6.7109375" style="34"/>
    <col min="1025" max="1025" width="3.7109375" style="34" customWidth="1"/>
    <col min="1026" max="1026" width="5" style="34" customWidth="1"/>
    <col min="1027" max="1029" width="4.7109375" style="34" customWidth="1"/>
    <col min="1030" max="1030" width="22.85546875" style="34" customWidth="1"/>
    <col min="1031" max="1031" width="18.28515625" style="34" customWidth="1"/>
    <col min="1032" max="1032" width="17" style="34" customWidth="1"/>
    <col min="1033" max="1033" width="13.7109375" style="34" customWidth="1"/>
    <col min="1034" max="1034" width="6.140625" style="34" customWidth="1"/>
    <col min="1035" max="1036" width="6.42578125" style="34" customWidth="1"/>
    <col min="1037" max="1037" width="9.5703125" style="34" customWidth="1"/>
    <col min="1038" max="1038" width="21.42578125" style="34" customWidth="1"/>
    <col min="1039" max="1039" width="15.42578125" style="34" customWidth="1"/>
    <col min="1040" max="1041" width="5.85546875" style="34" customWidth="1"/>
    <col min="1042" max="1043" width="7.42578125" style="34" customWidth="1"/>
    <col min="1044" max="1044" width="7.140625" style="34" customWidth="1"/>
    <col min="1045" max="1045" width="8.28515625" style="34" customWidth="1"/>
    <col min="1046" max="1046" width="5.85546875" style="34" customWidth="1"/>
    <col min="1047" max="1047" width="6.28515625" style="34" customWidth="1"/>
    <col min="1048" max="1051" width="5.85546875" style="34" customWidth="1"/>
    <col min="1052" max="1052" width="13.7109375" style="34" customWidth="1"/>
    <col min="1053" max="1064" width="5.85546875" style="34" customWidth="1"/>
    <col min="1065" max="1280" width="6.7109375" style="34"/>
    <col min="1281" max="1281" width="3.7109375" style="34" customWidth="1"/>
    <col min="1282" max="1282" width="5" style="34" customWidth="1"/>
    <col min="1283" max="1285" width="4.7109375" style="34" customWidth="1"/>
    <col min="1286" max="1286" width="22.85546875" style="34" customWidth="1"/>
    <col min="1287" max="1287" width="18.28515625" style="34" customWidth="1"/>
    <col min="1288" max="1288" width="17" style="34" customWidth="1"/>
    <col min="1289" max="1289" width="13.7109375" style="34" customWidth="1"/>
    <col min="1290" max="1290" width="6.140625" style="34" customWidth="1"/>
    <col min="1291" max="1292" width="6.42578125" style="34" customWidth="1"/>
    <col min="1293" max="1293" width="9.5703125" style="34" customWidth="1"/>
    <col min="1294" max="1294" width="21.42578125" style="34" customWidth="1"/>
    <col min="1295" max="1295" width="15.42578125" style="34" customWidth="1"/>
    <col min="1296" max="1297" width="5.85546875" style="34" customWidth="1"/>
    <col min="1298" max="1299" width="7.42578125" style="34" customWidth="1"/>
    <col min="1300" max="1300" width="7.140625" style="34" customWidth="1"/>
    <col min="1301" max="1301" width="8.28515625" style="34" customWidth="1"/>
    <col min="1302" max="1302" width="5.85546875" style="34" customWidth="1"/>
    <col min="1303" max="1303" width="6.28515625" style="34" customWidth="1"/>
    <col min="1304" max="1307" width="5.85546875" style="34" customWidth="1"/>
    <col min="1308" max="1308" width="13.7109375" style="34" customWidth="1"/>
    <col min="1309" max="1320" width="5.85546875" style="34" customWidth="1"/>
    <col min="1321" max="1536" width="6.7109375" style="34"/>
    <col min="1537" max="1537" width="3.7109375" style="34" customWidth="1"/>
    <col min="1538" max="1538" width="5" style="34" customWidth="1"/>
    <col min="1539" max="1541" width="4.7109375" style="34" customWidth="1"/>
    <col min="1542" max="1542" width="22.85546875" style="34" customWidth="1"/>
    <col min="1543" max="1543" width="18.28515625" style="34" customWidth="1"/>
    <col min="1544" max="1544" width="17" style="34" customWidth="1"/>
    <col min="1545" max="1545" width="13.7109375" style="34" customWidth="1"/>
    <col min="1546" max="1546" width="6.140625" style="34" customWidth="1"/>
    <col min="1547" max="1548" width="6.42578125" style="34" customWidth="1"/>
    <col min="1549" max="1549" width="9.5703125" style="34" customWidth="1"/>
    <col min="1550" max="1550" width="21.42578125" style="34" customWidth="1"/>
    <col min="1551" max="1551" width="15.42578125" style="34" customWidth="1"/>
    <col min="1552" max="1553" width="5.85546875" style="34" customWidth="1"/>
    <col min="1554" max="1555" width="7.42578125" style="34" customWidth="1"/>
    <col min="1556" max="1556" width="7.140625" style="34" customWidth="1"/>
    <col min="1557" max="1557" width="8.28515625" style="34" customWidth="1"/>
    <col min="1558" max="1558" width="5.85546875" style="34" customWidth="1"/>
    <col min="1559" max="1559" width="6.28515625" style="34" customWidth="1"/>
    <col min="1560" max="1563" width="5.85546875" style="34" customWidth="1"/>
    <col min="1564" max="1564" width="13.7109375" style="34" customWidth="1"/>
    <col min="1565" max="1576" width="5.85546875" style="34" customWidth="1"/>
    <col min="1577" max="1792" width="6.7109375" style="34"/>
    <col min="1793" max="1793" width="3.7109375" style="34" customWidth="1"/>
    <col min="1794" max="1794" width="5" style="34" customWidth="1"/>
    <col min="1795" max="1797" width="4.7109375" style="34" customWidth="1"/>
    <col min="1798" max="1798" width="22.85546875" style="34" customWidth="1"/>
    <col min="1799" max="1799" width="18.28515625" style="34" customWidth="1"/>
    <col min="1800" max="1800" width="17" style="34" customWidth="1"/>
    <col min="1801" max="1801" width="13.7109375" style="34" customWidth="1"/>
    <col min="1802" max="1802" width="6.140625" style="34" customWidth="1"/>
    <col min="1803" max="1804" width="6.42578125" style="34" customWidth="1"/>
    <col min="1805" max="1805" width="9.5703125" style="34" customWidth="1"/>
    <col min="1806" max="1806" width="21.42578125" style="34" customWidth="1"/>
    <col min="1807" max="1807" width="15.42578125" style="34" customWidth="1"/>
    <col min="1808" max="1809" width="5.85546875" style="34" customWidth="1"/>
    <col min="1810" max="1811" width="7.42578125" style="34" customWidth="1"/>
    <col min="1812" max="1812" width="7.140625" style="34" customWidth="1"/>
    <col min="1813" max="1813" width="8.28515625" style="34" customWidth="1"/>
    <col min="1814" max="1814" width="5.85546875" style="34" customWidth="1"/>
    <col min="1815" max="1815" width="6.28515625" style="34" customWidth="1"/>
    <col min="1816" max="1819" width="5.85546875" style="34" customWidth="1"/>
    <col min="1820" max="1820" width="13.7109375" style="34" customWidth="1"/>
    <col min="1821" max="1832" width="5.85546875" style="34" customWidth="1"/>
    <col min="1833" max="2048" width="6.7109375" style="34"/>
    <col min="2049" max="2049" width="3.7109375" style="34" customWidth="1"/>
    <col min="2050" max="2050" width="5" style="34" customWidth="1"/>
    <col min="2051" max="2053" width="4.7109375" style="34" customWidth="1"/>
    <col min="2054" max="2054" width="22.85546875" style="34" customWidth="1"/>
    <col min="2055" max="2055" width="18.28515625" style="34" customWidth="1"/>
    <col min="2056" max="2056" width="17" style="34" customWidth="1"/>
    <col min="2057" max="2057" width="13.7109375" style="34" customWidth="1"/>
    <col min="2058" max="2058" width="6.140625" style="34" customWidth="1"/>
    <col min="2059" max="2060" width="6.42578125" style="34" customWidth="1"/>
    <col min="2061" max="2061" width="9.5703125" style="34" customWidth="1"/>
    <col min="2062" max="2062" width="21.42578125" style="34" customWidth="1"/>
    <col min="2063" max="2063" width="15.42578125" style="34" customWidth="1"/>
    <col min="2064" max="2065" width="5.85546875" style="34" customWidth="1"/>
    <col min="2066" max="2067" width="7.42578125" style="34" customWidth="1"/>
    <col min="2068" max="2068" width="7.140625" style="34" customWidth="1"/>
    <col min="2069" max="2069" width="8.28515625" style="34" customWidth="1"/>
    <col min="2070" max="2070" width="5.85546875" style="34" customWidth="1"/>
    <col min="2071" max="2071" width="6.28515625" style="34" customWidth="1"/>
    <col min="2072" max="2075" width="5.85546875" style="34" customWidth="1"/>
    <col min="2076" max="2076" width="13.7109375" style="34" customWidth="1"/>
    <col min="2077" max="2088" width="5.85546875" style="34" customWidth="1"/>
    <col min="2089" max="2304" width="6.7109375" style="34"/>
    <col min="2305" max="2305" width="3.7109375" style="34" customWidth="1"/>
    <col min="2306" max="2306" width="5" style="34" customWidth="1"/>
    <col min="2307" max="2309" width="4.7109375" style="34" customWidth="1"/>
    <col min="2310" max="2310" width="22.85546875" style="34" customWidth="1"/>
    <col min="2311" max="2311" width="18.28515625" style="34" customWidth="1"/>
    <col min="2312" max="2312" width="17" style="34" customWidth="1"/>
    <col min="2313" max="2313" width="13.7109375" style="34" customWidth="1"/>
    <col min="2314" max="2314" width="6.140625" style="34" customWidth="1"/>
    <col min="2315" max="2316" width="6.42578125" style="34" customWidth="1"/>
    <col min="2317" max="2317" width="9.5703125" style="34" customWidth="1"/>
    <col min="2318" max="2318" width="21.42578125" style="34" customWidth="1"/>
    <col min="2319" max="2319" width="15.42578125" style="34" customWidth="1"/>
    <col min="2320" max="2321" width="5.85546875" style="34" customWidth="1"/>
    <col min="2322" max="2323" width="7.42578125" style="34" customWidth="1"/>
    <col min="2324" max="2324" width="7.140625" style="34" customWidth="1"/>
    <col min="2325" max="2325" width="8.28515625" style="34" customWidth="1"/>
    <col min="2326" max="2326" width="5.85546875" style="34" customWidth="1"/>
    <col min="2327" max="2327" width="6.28515625" style="34" customWidth="1"/>
    <col min="2328" max="2331" width="5.85546875" style="34" customWidth="1"/>
    <col min="2332" max="2332" width="13.7109375" style="34" customWidth="1"/>
    <col min="2333" max="2344" width="5.85546875" style="34" customWidth="1"/>
    <col min="2345" max="2560" width="6.7109375" style="34"/>
    <col min="2561" max="2561" width="3.7109375" style="34" customWidth="1"/>
    <col min="2562" max="2562" width="5" style="34" customWidth="1"/>
    <col min="2563" max="2565" width="4.7109375" style="34" customWidth="1"/>
    <col min="2566" max="2566" width="22.85546875" style="34" customWidth="1"/>
    <col min="2567" max="2567" width="18.28515625" style="34" customWidth="1"/>
    <col min="2568" max="2568" width="17" style="34" customWidth="1"/>
    <col min="2569" max="2569" width="13.7109375" style="34" customWidth="1"/>
    <col min="2570" max="2570" width="6.140625" style="34" customWidth="1"/>
    <col min="2571" max="2572" width="6.42578125" style="34" customWidth="1"/>
    <col min="2573" max="2573" width="9.5703125" style="34" customWidth="1"/>
    <col min="2574" max="2574" width="21.42578125" style="34" customWidth="1"/>
    <col min="2575" max="2575" width="15.42578125" style="34" customWidth="1"/>
    <col min="2576" max="2577" width="5.85546875" style="34" customWidth="1"/>
    <col min="2578" max="2579" width="7.42578125" style="34" customWidth="1"/>
    <col min="2580" max="2580" width="7.140625" style="34" customWidth="1"/>
    <col min="2581" max="2581" width="8.28515625" style="34" customWidth="1"/>
    <col min="2582" max="2582" width="5.85546875" style="34" customWidth="1"/>
    <col min="2583" max="2583" width="6.28515625" style="34" customWidth="1"/>
    <col min="2584" max="2587" width="5.85546875" style="34" customWidth="1"/>
    <col min="2588" max="2588" width="13.7109375" style="34" customWidth="1"/>
    <col min="2589" max="2600" width="5.85546875" style="34" customWidth="1"/>
    <col min="2601" max="2816" width="6.7109375" style="34"/>
    <col min="2817" max="2817" width="3.7109375" style="34" customWidth="1"/>
    <col min="2818" max="2818" width="5" style="34" customWidth="1"/>
    <col min="2819" max="2821" width="4.7109375" style="34" customWidth="1"/>
    <col min="2822" max="2822" width="22.85546875" style="34" customWidth="1"/>
    <col min="2823" max="2823" width="18.28515625" style="34" customWidth="1"/>
    <col min="2824" max="2824" width="17" style="34" customWidth="1"/>
    <col min="2825" max="2825" width="13.7109375" style="34" customWidth="1"/>
    <col min="2826" max="2826" width="6.140625" style="34" customWidth="1"/>
    <col min="2827" max="2828" width="6.42578125" style="34" customWidth="1"/>
    <col min="2829" max="2829" width="9.5703125" style="34" customWidth="1"/>
    <col min="2830" max="2830" width="21.42578125" style="34" customWidth="1"/>
    <col min="2831" max="2831" width="15.42578125" style="34" customWidth="1"/>
    <col min="2832" max="2833" width="5.85546875" style="34" customWidth="1"/>
    <col min="2834" max="2835" width="7.42578125" style="34" customWidth="1"/>
    <col min="2836" max="2836" width="7.140625" style="34" customWidth="1"/>
    <col min="2837" max="2837" width="8.28515625" style="34" customWidth="1"/>
    <col min="2838" max="2838" width="5.85546875" style="34" customWidth="1"/>
    <col min="2839" max="2839" width="6.28515625" style="34" customWidth="1"/>
    <col min="2840" max="2843" width="5.85546875" style="34" customWidth="1"/>
    <col min="2844" max="2844" width="13.7109375" style="34" customWidth="1"/>
    <col min="2845" max="2856" width="5.85546875" style="34" customWidth="1"/>
    <col min="2857" max="3072" width="6.7109375" style="34"/>
    <col min="3073" max="3073" width="3.7109375" style="34" customWidth="1"/>
    <col min="3074" max="3074" width="5" style="34" customWidth="1"/>
    <col min="3075" max="3077" width="4.7109375" style="34" customWidth="1"/>
    <col min="3078" max="3078" width="22.85546875" style="34" customWidth="1"/>
    <col min="3079" max="3079" width="18.28515625" style="34" customWidth="1"/>
    <col min="3080" max="3080" width="17" style="34" customWidth="1"/>
    <col min="3081" max="3081" width="13.7109375" style="34" customWidth="1"/>
    <col min="3082" max="3082" width="6.140625" style="34" customWidth="1"/>
    <col min="3083" max="3084" width="6.42578125" style="34" customWidth="1"/>
    <col min="3085" max="3085" width="9.5703125" style="34" customWidth="1"/>
    <col min="3086" max="3086" width="21.42578125" style="34" customWidth="1"/>
    <col min="3087" max="3087" width="15.42578125" style="34" customWidth="1"/>
    <col min="3088" max="3089" width="5.85546875" style="34" customWidth="1"/>
    <col min="3090" max="3091" width="7.42578125" style="34" customWidth="1"/>
    <col min="3092" max="3092" width="7.140625" style="34" customWidth="1"/>
    <col min="3093" max="3093" width="8.28515625" style="34" customWidth="1"/>
    <col min="3094" max="3094" width="5.85546875" style="34" customWidth="1"/>
    <col min="3095" max="3095" width="6.28515625" style="34" customWidth="1"/>
    <col min="3096" max="3099" width="5.85546875" style="34" customWidth="1"/>
    <col min="3100" max="3100" width="13.7109375" style="34" customWidth="1"/>
    <col min="3101" max="3112" width="5.85546875" style="34" customWidth="1"/>
    <col min="3113" max="3328" width="6.7109375" style="34"/>
    <col min="3329" max="3329" width="3.7109375" style="34" customWidth="1"/>
    <col min="3330" max="3330" width="5" style="34" customWidth="1"/>
    <col min="3331" max="3333" width="4.7109375" style="34" customWidth="1"/>
    <col min="3334" max="3334" width="22.85546875" style="34" customWidth="1"/>
    <col min="3335" max="3335" width="18.28515625" style="34" customWidth="1"/>
    <col min="3336" max="3336" width="17" style="34" customWidth="1"/>
    <col min="3337" max="3337" width="13.7109375" style="34" customWidth="1"/>
    <col min="3338" max="3338" width="6.140625" style="34" customWidth="1"/>
    <col min="3339" max="3340" width="6.42578125" style="34" customWidth="1"/>
    <col min="3341" max="3341" width="9.5703125" style="34" customWidth="1"/>
    <col min="3342" max="3342" width="21.42578125" style="34" customWidth="1"/>
    <col min="3343" max="3343" width="15.42578125" style="34" customWidth="1"/>
    <col min="3344" max="3345" width="5.85546875" style="34" customWidth="1"/>
    <col min="3346" max="3347" width="7.42578125" style="34" customWidth="1"/>
    <col min="3348" max="3348" width="7.140625" style="34" customWidth="1"/>
    <col min="3349" max="3349" width="8.28515625" style="34" customWidth="1"/>
    <col min="3350" max="3350" width="5.85546875" style="34" customWidth="1"/>
    <col min="3351" max="3351" width="6.28515625" style="34" customWidth="1"/>
    <col min="3352" max="3355" width="5.85546875" style="34" customWidth="1"/>
    <col min="3356" max="3356" width="13.7109375" style="34" customWidth="1"/>
    <col min="3357" max="3368" width="5.85546875" style="34" customWidth="1"/>
    <col min="3369" max="3584" width="6.7109375" style="34"/>
    <col min="3585" max="3585" width="3.7109375" style="34" customWidth="1"/>
    <col min="3586" max="3586" width="5" style="34" customWidth="1"/>
    <col min="3587" max="3589" width="4.7109375" style="34" customWidth="1"/>
    <col min="3590" max="3590" width="22.85546875" style="34" customWidth="1"/>
    <col min="3591" max="3591" width="18.28515625" style="34" customWidth="1"/>
    <col min="3592" max="3592" width="17" style="34" customWidth="1"/>
    <col min="3593" max="3593" width="13.7109375" style="34" customWidth="1"/>
    <col min="3594" max="3594" width="6.140625" style="34" customWidth="1"/>
    <col min="3595" max="3596" width="6.42578125" style="34" customWidth="1"/>
    <col min="3597" max="3597" width="9.5703125" style="34" customWidth="1"/>
    <col min="3598" max="3598" width="21.42578125" style="34" customWidth="1"/>
    <col min="3599" max="3599" width="15.42578125" style="34" customWidth="1"/>
    <col min="3600" max="3601" width="5.85546875" style="34" customWidth="1"/>
    <col min="3602" max="3603" width="7.42578125" style="34" customWidth="1"/>
    <col min="3604" max="3604" width="7.140625" style="34" customWidth="1"/>
    <col min="3605" max="3605" width="8.28515625" style="34" customWidth="1"/>
    <col min="3606" max="3606" width="5.85546875" style="34" customWidth="1"/>
    <col min="3607" max="3607" width="6.28515625" style="34" customWidth="1"/>
    <col min="3608" max="3611" width="5.85546875" style="34" customWidth="1"/>
    <col min="3612" max="3612" width="13.7109375" style="34" customWidth="1"/>
    <col min="3613" max="3624" width="5.85546875" style="34" customWidth="1"/>
    <col min="3625" max="3840" width="6.7109375" style="34"/>
    <col min="3841" max="3841" width="3.7109375" style="34" customWidth="1"/>
    <col min="3842" max="3842" width="5" style="34" customWidth="1"/>
    <col min="3843" max="3845" width="4.7109375" style="34" customWidth="1"/>
    <col min="3846" max="3846" width="22.85546875" style="34" customWidth="1"/>
    <col min="3847" max="3847" width="18.28515625" style="34" customWidth="1"/>
    <col min="3848" max="3848" width="17" style="34" customWidth="1"/>
    <col min="3849" max="3849" width="13.7109375" style="34" customWidth="1"/>
    <col min="3850" max="3850" width="6.140625" style="34" customWidth="1"/>
    <col min="3851" max="3852" width="6.42578125" style="34" customWidth="1"/>
    <col min="3853" max="3853" width="9.5703125" style="34" customWidth="1"/>
    <col min="3854" max="3854" width="21.42578125" style="34" customWidth="1"/>
    <col min="3855" max="3855" width="15.42578125" style="34" customWidth="1"/>
    <col min="3856" max="3857" width="5.85546875" style="34" customWidth="1"/>
    <col min="3858" max="3859" width="7.42578125" style="34" customWidth="1"/>
    <col min="3860" max="3860" width="7.140625" style="34" customWidth="1"/>
    <col min="3861" max="3861" width="8.28515625" style="34" customWidth="1"/>
    <col min="3862" max="3862" width="5.85546875" style="34" customWidth="1"/>
    <col min="3863" max="3863" width="6.28515625" style="34" customWidth="1"/>
    <col min="3864" max="3867" width="5.85546875" style="34" customWidth="1"/>
    <col min="3868" max="3868" width="13.7109375" style="34" customWidth="1"/>
    <col min="3869" max="3880" width="5.85546875" style="34" customWidth="1"/>
    <col min="3881" max="4096" width="6.7109375" style="34"/>
    <col min="4097" max="4097" width="3.7109375" style="34" customWidth="1"/>
    <col min="4098" max="4098" width="5" style="34" customWidth="1"/>
    <col min="4099" max="4101" width="4.7109375" style="34" customWidth="1"/>
    <col min="4102" max="4102" width="22.85546875" style="34" customWidth="1"/>
    <col min="4103" max="4103" width="18.28515625" style="34" customWidth="1"/>
    <col min="4104" max="4104" width="17" style="34" customWidth="1"/>
    <col min="4105" max="4105" width="13.7109375" style="34" customWidth="1"/>
    <col min="4106" max="4106" width="6.140625" style="34" customWidth="1"/>
    <col min="4107" max="4108" width="6.42578125" style="34" customWidth="1"/>
    <col min="4109" max="4109" width="9.5703125" style="34" customWidth="1"/>
    <col min="4110" max="4110" width="21.42578125" style="34" customWidth="1"/>
    <col min="4111" max="4111" width="15.42578125" style="34" customWidth="1"/>
    <col min="4112" max="4113" width="5.85546875" style="34" customWidth="1"/>
    <col min="4114" max="4115" width="7.42578125" style="34" customWidth="1"/>
    <col min="4116" max="4116" width="7.140625" style="34" customWidth="1"/>
    <col min="4117" max="4117" width="8.28515625" style="34" customWidth="1"/>
    <col min="4118" max="4118" width="5.85546875" style="34" customWidth="1"/>
    <col min="4119" max="4119" width="6.28515625" style="34" customWidth="1"/>
    <col min="4120" max="4123" width="5.85546875" style="34" customWidth="1"/>
    <col min="4124" max="4124" width="13.7109375" style="34" customWidth="1"/>
    <col min="4125" max="4136" width="5.85546875" style="34" customWidth="1"/>
    <col min="4137" max="4352" width="6.7109375" style="34"/>
    <col min="4353" max="4353" width="3.7109375" style="34" customWidth="1"/>
    <col min="4354" max="4354" width="5" style="34" customWidth="1"/>
    <col min="4355" max="4357" width="4.7109375" style="34" customWidth="1"/>
    <col min="4358" max="4358" width="22.85546875" style="34" customWidth="1"/>
    <col min="4359" max="4359" width="18.28515625" style="34" customWidth="1"/>
    <col min="4360" max="4360" width="17" style="34" customWidth="1"/>
    <col min="4361" max="4361" width="13.7109375" style="34" customWidth="1"/>
    <col min="4362" max="4362" width="6.140625" style="34" customWidth="1"/>
    <col min="4363" max="4364" width="6.42578125" style="34" customWidth="1"/>
    <col min="4365" max="4365" width="9.5703125" style="34" customWidth="1"/>
    <col min="4366" max="4366" width="21.42578125" style="34" customWidth="1"/>
    <col min="4367" max="4367" width="15.42578125" style="34" customWidth="1"/>
    <col min="4368" max="4369" width="5.85546875" style="34" customWidth="1"/>
    <col min="4370" max="4371" width="7.42578125" style="34" customWidth="1"/>
    <col min="4372" max="4372" width="7.140625" style="34" customWidth="1"/>
    <col min="4373" max="4373" width="8.28515625" style="34" customWidth="1"/>
    <col min="4374" max="4374" width="5.85546875" style="34" customWidth="1"/>
    <col min="4375" max="4375" width="6.28515625" style="34" customWidth="1"/>
    <col min="4376" max="4379" width="5.85546875" style="34" customWidth="1"/>
    <col min="4380" max="4380" width="13.7109375" style="34" customWidth="1"/>
    <col min="4381" max="4392" width="5.85546875" style="34" customWidth="1"/>
    <col min="4393" max="4608" width="6.7109375" style="34"/>
    <col min="4609" max="4609" width="3.7109375" style="34" customWidth="1"/>
    <col min="4610" max="4610" width="5" style="34" customWidth="1"/>
    <col min="4611" max="4613" width="4.7109375" style="34" customWidth="1"/>
    <col min="4614" max="4614" width="22.85546875" style="34" customWidth="1"/>
    <col min="4615" max="4615" width="18.28515625" style="34" customWidth="1"/>
    <col min="4616" max="4616" width="17" style="34" customWidth="1"/>
    <col min="4617" max="4617" width="13.7109375" style="34" customWidth="1"/>
    <col min="4618" max="4618" width="6.140625" style="34" customWidth="1"/>
    <col min="4619" max="4620" width="6.42578125" style="34" customWidth="1"/>
    <col min="4621" max="4621" width="9.5703125" style="34" customWidth="1"/>
    <col min="4622" max="4622" width="21.42578125" style="34" customWidth="1"/>
    <col min="4623" max="4623" width="15.42578125" style="34" customWidth="1"/>
    <col min="4624" max="4625" width="5.85546875" style="34" customWidth="1"/>
    <col min="4626" max="4627" width="7.42578125" style="34" customWidth="1"/>
    <col min="4628" max="4628" width="7.140625" style="34" customWidth="1"/>
    <col min="4629" max="4629" width="8.28515625" style="34" customWidth="1"/>
    <col min="4630" max="4630" width="5.85546875" style="34" customWidth="1"/>
    <col min="4631" max="4631" width="6.28515625" style="34" customWidth="1"/>
    <col min="4632" max="4635" width="5.85546875" style="34" customWidth="1"/>
    <col min="4636" max="4636" width="13.7109375" style="34" customWidth="1"/>
    <col min="4637" max="4648" width="5.85546875" style="34" customWidth="1"/>
    <col min="4649" max="4864" width="6.7109375" style="34"/>
    <col min="4865" max="4865" width="3.7109375" style="34" customWidth="1"/>
    <col min="4866" max="4866" width="5" style="34" customWidth="1"/>
    <col min="4867" max="4869" width="4.7109375" style="34" customWidth="1"/>
    <col min="4870" max="4870" width="22.85546875" style="34" customWidth="1"/>
    <col min="4871" max="4871" width="18.28515625" style="34" customWidth="1"/>
    <col min="4872" max="4872" width="17" style="34" customWidth="1"/>
    <col min="4873" max="4873" width="13.7109375" style="34" customWidth="1"/>
    <col min="4874" max="4874" width="6.140625" style="34" customWidth="1"/>
    <col min="4875" max="4876" width="6.42578125" style="34" customWidth="1"/>
    <col min="4877" max="4877" width="9.5703125" style="34" customWidth="1"/>
    <col min="4878" max="4878" width="21.42578125" style="34" customWidth="1"/>
    <col min="4879" max="4879" width="15.42578125" style="34" customWidth="1"/>
    <col min="4880" max="4881" width="5.85546875" style="34" customWidth="1"/>
    <col min="4882" max="4883" width="7.42578125" style="34" customWidth="1"/>
    <col min="4884" max="4884" width="7.140625" style="34" customWidth="1"/>
    <col min="4885" max="4885" width="8.28515625" style="34" customWidth="1"/>
    <col min="4886" max="4886" width="5.85546875" style="34" customWidth="1"/>
    <col min="4887" max="4887" width="6.28515625" style="34" customWidth="1"/>
    <col min="4888" max="4891" width="5.85546875" style="34" customWidth="1"/>
    <col min="4892" max="4892" width="13.7109375" style="34" customWidth="1"/>
    <col min="4893" max="4904" width="5.85546875" style="34" customWidth="1"/>
    <col min="4905" max="5120" width="6.7109375" style="34"/>
    <col min="5121" max="5121" width="3.7109375" style="34" customWidth="1"/>
    <col min="5122" max="5122" width="5" style="34" customWidth="1"/>
    <col min="5123" max="5125" width="4.7109375" style="34" customWidth="1"/>
    <col min="5126" max="5126" width="22.85546875" style="34" customWidth="1"/>
    <col min="5127" max="5127" width="18.28515625" style="34" customWidth="1"/>
    <col min="5128" max="5128" width="17" style="34" customWidth="1"/>
    <col min="5129" max="5129" width="13.7109375" style="34" customWidth="1"/>
    <col min="5130" max="5130" width="6.140625" style="34" customWidth="1"/>
    <col min="5131" max="5132" width="6.42578125" style="34" customWidth="1"/>
    <col min="5133" max="5133" width="9.5703125" style="34" customWidth="1"/>
    <col min="5134" max="5134" width="21.42578125" style="34" customWidth="1"/>
    <col min="5135" max="5135" width="15.42578125" style="34" customWidth="1"/>
    <col min="5136" max="5137" width="5.85546875" style="34" customWidth="1"/>
    <col min="5138" max="5139" width="7.42578125" style="34" customWidth="1"/>
    <col min="5140" max="5140" width="7.140625" style="34" customWidth="1"/>
    <col min="5141" max="5141" width="8.28515625" style="34" customWidth="1"/>
    <col min="5142" max="5142" width="5.85546875" style="34" customWidth="1"/>
    <col min="5143" max="5143" width="6.28515625" style="34" customWidth="1"/>
    <col min="5144" max="5147" width="5.85546875" style="34" customWidth="1"/>
    <col min="5148" max="5148" width="13.7109375" style="34" customWidth="1"/>
    <col min="5149" max="5160" width="5.85546875" style="34" customWidth="1"/>
    <col min="5161" max="5376" width="6.7109375" style="34"/>
    <col min="5377" max="5377" width="3.7109375" style="34" customWidth="1"/>
    <col min="5378" max="5378" width="5" style="34" customWidth="1"/>
    <col min="5379" max="5381" width="4.7109375" style="34" customWidth="1"/>
    <col min="5382" max="5382" width="22.85546875" style="34" customWidth="1"/>
    <col min="5383" max="5383" width="18.28515625" style="34" customWidth="1"/>
    <col min="5384" max="5384" width="17" style="34" customWidth="1"/>
    <col min="5385" max="5385" width="13.7109375" style="34" customWidth="1"/>
    <col min="5386" max="5386" width="6.140625" style="34" customWidth="1"/>
    <col min="5387" max="5388" width="6.42578125" style="34" customWidth="1"/>
    <col min="5389" max="5389" width="9.5703125" style="34" customWidth="1"/>
    <col min="5390" max="5390" width="21.42578125" style="34" customWidth="1"/>
    <col min="5391" max="5391" width="15.42578125" style="34" customWidth="1"/>
    <col min="5392" max="5393" width="5.85546875" style="34" customWidth="1"/>
    <col min="5394" max="5395" width="7.42578125" style="34" customWidth="1"/>
    <col min="5396" max="5396" width="7.140625" style="34" customWidth="1"/>
    <col min="5397" max="5397" width="8.28515625" style="34" customWidth="1"/>
    <col min="5398" max="5398" width="5.85546875" style="34" customWidth="1"/>
    <col min="5399" max="5399" width="6.28515625" style="34" customWidth="1"/>
    <col min="5400" max="5403" width="5.85546875" style="34" customWidth="1"/>
    <col min="5404" max="5404" width="13.7109375" style="34" customWidth="1"/>
    <col min="5405" max="5416" width="5.85546875" style="34" customWidth="1"/>
    <col min="5417" max="5632" width="6.7109375" style="34"/>
    <col min="5633" max="5633" width="3.7109375" style="34" customWidth="1"/>
    <col min="5634" max="5634" width="5" style="34" customWidth="1"/>
    <col min="5635" max="5637" width="4.7109375" style="34" customWidth="1"/>
    <col min="5638" max="5638" width="22.85546875" style="34" customWidth="1"/>
    <col min="5639" max="5639" width="18.28515625" style="34" customWidth="1"/>
    <col min="5640" max="5640" width="17" style="34" customWidth="1"/>
    <col min="5641" max="5641" width="13.7109375" style="34" customWidth="1"/>
    <col min="5642" max="5642" width="6.140625" style="34" customWidth="1"/>
    <col min="5643" max="5644" width="6.42578125" style="34" customWidth="1"/>
    <col min="5645" max="5645" width="9.5703125" style="34" customWidth="1"/>
    <col min="5646" max="5646" width="21.42578125" style="34" customWidth="1"/>
    <col min="5647" max="5647" width="15.42578125" style="34" customWidth="1"/>
    <col min="5648" max="5649" width="5.85546875" style="34" customWidth="1"/>
    <col min="5650" max="5651" width="7.42578125" style="34" customWidth="1"/>
    <col min="5652" max="5652" width="7.140625" style="34" customWidth="1"/>
    <col min="5653" max="5653" width="8.28515625" style="34" customWidth="1"/>
    <col min="5654" max="5654" width="5.85546875" style="34" customWidth="1"/>
    <col min="5655" max="5655" width="6.28515625" style="34" customWidth="1"/>
    <col min="5656" max="5659" width="5.85546875" style="34" customWidth="1"/>
    <col min="5660" max="5660" width="13.7109375" style="34" customWidth="1"/>
    <col min="5661" max="5672" width="5.85546875" style="34" customWidth="1"/>
    <col min="5673" max="5888" width="6.7109375" style="34"/>
    <col min="5889" max="5889" width="3.7109375" style="34" customWidth="1"/>
    <col min="5890" max="5890" width="5" style="34" customWidth="1"/>
    <col min="5891" max="5893" width="4.7109375" style="34" customWidth="1"/>
    <col min="5894" max="5894" width="22.85546875" style="34" customWidth="1"/>
    <col min="5895" max="5895" width="18.28515625" style="34" customWidth="1"/>
    <col min="5896" max="5896" width="17" style="34" customWidth="1"/>
    <col min="5897" max="5897" width="13.7109375" style="34" customWidth="1"/>
    <col min="5898" max="5898" width="6.140625" style="34" customWidth="1"/>
    <col min="5899" max="5900" width="6.42578125" style="34" customWidth="1"/>
    <col min="5901" max="5901" width="9.5703125" style="34" customWidth="1"/>
    <col min="5902" max="5902" width="21.42578125" style="34" customWidth="1"/>
    <col min="5903" max="5903" width="15.42578125" style="34" customWidth="1"/>
    <col min="5904" max="5905" width="5.85546875" style="34" customWidth="1"/>
    <col min="5906" max="5907" width="7.42578125" style="34" customWidth="1"/>
    <col min="5908" max="5908" width="7.140625" style="34" customWidth="1"/>
    <col min="5909" max="5909" width="8.28515625" style="34" customWidth="1"/>
    <col min="5910" max="5910" width="5.85546875" style="34" customWidth="1"/>
    <col min="5911" max="5911" width="6.28515625" style="34" customWidth="1"/>
    <col min="5912" max="5915" width="5.85546875" style="34" customWidth="1"/>
    <col min="5916" max="5916" width="13.7109375" style="34" customWidth="1"/>
    <col min="5917" max="5928" width="5.85546875" style="34" customWidth="1"/>
    <col min="5929" max="6144" width="6.7109375" style="34"/>
    <col min="6145" max="6145" width="3.7109375" style="34" customWidth="1"/>
    <col min="6146" max="6146" width="5" style="34" customWidth="1"/>
    <col min="6147" max="6149" width="4.7109375" style="34" customWidth="1"/>
    <col min="6150" max="6150" width="22.85546875" style="34" customWidth="1"/>
    <col min="6151" max="6151" width="18.28515625" style="34" customWidth="1"/>
    <col min="6152" max="6152" width="17" style="34" customWidth="1"/>
    <col min="6153" max="6153" width="13.7109375" style="34" customWidth="1"/>
    <col min="6154" max="6154" width="6.140625" style="34" customWidth="1"/>
    <col min="6155" max="6156" width="6.42578125" style="34" customWidth="1"/>
    <col min="6157" max="6157" width="9.5703125" style="34" customWidth="1"/>
    <col min="6158" max="6158" width="21.42578125" style="34" customWidth="1"/>
    <col min="6159" max="6159" width="15.42578125" style="34" customWidth="1"/>
    <col min="6160" max="6161" width="5.85546875" style="34" customWidth="1"/>
    <col min="6162" max="6163" width="7.42578125" style="34" customWidth="1"/>
    <col min="6164" max="6164" width="7.140625" style="34" customWidth="1"/>
    <col min="6165" max="6165" width="8.28515625" style="34" customWidth="1"/>
    <col min="6166" max="6166" width="5.85546875" style="34" customWidth="1"/>
    <col min="6167" max="6167" width="6.28515625" style="34" customWidth="1"/>
    <col min="6168" max="6171" width="5.85546875" style="34" customWidth="1"/>
    <col min="6172" max="6172" width="13.7109375" style="34" customWidth="1"/>
    <col min="6173" max="6184" width="5.85546875" style="34" customWidth="1"/>
    <col min="6185" max="6400" width="6.7109375" style="34"/>
    <col min="6401" max="6401" width="3.7109375" style="34" customWidth="1"/>
    <col min="6402" max="6402" width="5" style="34" customWidth="1"/>
    <col min="6403" max="6405" width="4.7109375" style="34" customWidth="1"/>
    <col min="6406" max="6406" width="22.85546875" style="34" customWidth="1"/>
    <col min="6407" max="6407" width="18.28515625" style="34" customWidth="1"/>
    <col min="6408" max="6408" width="17" style="34" customWidth="1"/>
    <col min="6409" max="6409" width="13.7109375" style="34" customWidth="1"/>
    <col min="6410" max="6410" width="6.140625" style="34" customWidth="1"/>
    <col min="6411" max="6412" width="6.42578125" style="34" customWidth="1"/>
    <col min="6413" max="6413" width="9.5703125" style="34" customWidth="1"/>
    <col min="6414" max="6414" width="21.42578125" style="34" customWidth="1"/>
    <col min="6415" max="6415" width="15.42578125" style="34" customWidth="1"/>
    <col min="6416" max="6417" width="5.85546875" style="34" customWidth="1"/>
    <col min="6418" max="6419" width="7.42578125" style="34" customWidth="1"/>
    <col min="6420" max="6420" width="7.140625" style="34" customWidth="1"/>
    <col min="6421" max="6421" width="8.28515625" style="34" customWidth="1"/>
    <col min="6422" max="6422" width="5.85546875" style="34" customWidth="1"/>
    <col min="6423" max="6423" width="6.28515625" style="34" customWidth="1"/>
    <col min="6424" max="6427" width="5.85546875" style="34" customWidth="1"/>
    <col min="6428" max="6428" width="13.7109375" style="34" customWidth="1"/>
    <col min="6429" max="6440" width="5.85546875" style="34" customWidth="1"/>
    <col min="6441" max="6656" width="6.7109375" style="34"/>
    <col min="6657" max="6657" width="3.7109375" style="34" customWidth="1"/>
    <col min="6658" max="6658" width="5" style="34" customWidth="1"/>
    <col min="6659" max="6661" width="4.7109375" style="34" customWidth="1"/>
    <col min="6662" max="6662" width="22.85546875" style="34" customWidth="1"/>
    <col min="6663" max="6663" width="18.28515625" style="34" customWidth="1"/>
    <col min="6664" max="6664" width="17" style="34" customWidth="1"/>
    <col min="6665" max="6665" width="13.7109375" style="34" customWidth="1"/>
    <col min="6666" max="6666" width="6.140625" style="34" customWidth="1"/>
    <col min="6667" max="6668" width="6.42578125" style="34" customWidth="1"/>
    <col min="6669" max="6669" width="9.5703125" style="34" customWidth="1"/>
    <col min="6670" max="6670" width="21.42578125" style="34" customWidth="1"/>
    <col min="6671" max="6671" width="15.42578125" style="34" customWidth="1"/>
    <col min="6672" max="6673" width="5.85546875" style="34" customWidth="1"/>
    <col min="6674" max="6675" width="7.42578125" style="34" customWidth="1"/>
    <col min="6676" max="6676" width="7.140625" style="34" customWidth="1"/>
    <col min="6677" max="6677" width="8.28515625" style="34" customWidth="1"/>
    <col min="6678" max="6678" width="5.85546875" style="34" customWidth="1"/>
    <col min="6679" max="6679" width="6.28515625" style="34" customWidth="1"/>
    <col min="6680" max="6683" width="5.85546875" style="34" customWidth="1"/>
    <col min="6684" max="6684" width="13.7109375" style="34" customWidth="1"/>
    <col min="6685" max="6696" width="5.85546875" style="34" customWidth="1"/>
    <col min="6697" max="6912" width="6.7109375" style="34"/>
    <col min="6913" max="6913" width="3.7109375" style="34" customWidth="1"/>
    <col min="6914" max="6914" width="5" style="34" customWidth="1"/>
    <col min="6915" max="6917" width="4.7109375" style="34" customWidth="1"/>
    <col min="6918" max="6918" width="22.85546875" style="34" customWidth="1"/>
    <col min="6919" max="6919" width="18.28515625" style="34" customWidth="1"/>
    <col min="6920" max="6920" width="17" style="34" customWidth="1"/>
    <col min="6921" max="6921" width="13.7109375" style="34" customWidth="1"/>
    <col min="6922" max="6922" width="6.140625" style="34" customWidth="1"/>
    <col min="6923" max="6924" width="6.42578125" style="34" customWidth="1"/>
    <col min="6925" max="6925" width="9.5703125" style="34" customWidth="1"/>
    <col min="6926" max="6926" width="21.42578125" style="34" customWidth="1"/>
    <col min="6927" max="6927" width="15.42578125" style="34" customWidth="1"/>
    <col min="6928" max="6929" width="5.85546875" style="34" customWidth="1"/>
    <col min="6930" max="6931" width="7.42578125" style="34" customWidth="1"/>
    <col min="6932" max="6932" width="7.140625" style="34" customWidth="1"/>
    <col min="6933" max="6933" width="8.28515625" style="34" customWidth="1"/>
    <col min="6934" max="6934" width="5.85546875" style="34" customWidth="1"/>
    <col min="6935" max="6935" width="6.28515625" style="34" customWidth="1"/>
    <col min="6936" max="6939" width="5.85546875" style="34" customWidth="1"/>
    <col min="6940" max="6940" width="13.7109375" style="34" customWidth="1"/>
    <col min="6941" max="6952" width="5.85546875" style="34" customWidth="1"/>
    <col min="6953" max="7168" width="6.7109375" style="34"/>
    <col min="7169" max="7169" width="3.7109375" style="34" customWidth="1"/>
    <col min="7170" max="7170" width="5" style="34" customWidth="1"/>
    <col min="7171" max="7173" width="4.7109375" style="34" customWidth="1"/>
    <col min="7174" max="7174" width="22.85546875" style="34" customWidth="1"/>
    <col min="7175" max="7175" width="18.28515625" style="34" customWidth="1"/>
    <col min="7176" max="7176" width="17" style="34" customWidth="1"/>
    <col min="7177" max="7177" width="13.7109375" style="34" customWidth="1"/>
    <col min="7178" max="7178" width="6.140625" style="34" customWidth="1"/>
    <col min="7179" max="7180" width="6.42578125" style="34" customWidth="1"/>
    <col min="7181" max="7181" width="9.5703125" style="34" customWidth="1"/>
    <col min="7182" max="7182" width="21.42578125" style="34" customWidth="1"/>
    <col min="7183" max="7183" width="15.42578125" style="34" customWidth="1"/>
    <col min="7184" max="7185" width="5.85546875" style="34" customWidth="1"/>
    <col min="7186" max="7187" width="7.42578125" style="34" customWidth="1"/>
    <col min="7188" max="7188" width="7.140625" style="34" customWidth="1"/>
    <col min="7189" max="7189" width="8.28515625" style="34" customWidth="1"/>
    <col min="7190" max="7190" width="5.85546875" style="34" customWidth="1"/>
    <col min="7191" max="7191" width="6.28515625" style="34" customWidth="1"/>
    <col min="7192" max="7195" width="5.85546875" style="34" customWidth="1"/>
    <col min="7196" max="7196" width="13.7109375" style="34" customWidth="1"/>
    <col min="7197" max="7208" width="5.85546875" style="34" customWidth="1"/>
    <col min="7209" max="7424" width="6.7109375" style="34"/>
    <col min="7425" max="7425" width="3.7109375" style="34" customWidth="1"/>
    <col min="7426" max="7426" width="5" style="34" customWidth="1"/>
    <col min="7427" max="7429" width="4.7109375" style="34" customWidth="1"/>
    <col min="7430" max="7430" width="22.85546875" style="34" customWidth="1"/>
    <col min="7431" max="7431" width="18.28515625" style="34" customWidth="1"/>
    <col min="7432" max="7432" width="17" style="34" customWidth="1"/>
    <col min="7433" max="7433" width="13.7109375" style="34" customWidth="1"/>
    <col min="7434" max="7434" width="6.140625" style="34" customWidth="1"/>
    <col min="7435" max="7436" width="6.42578125" style="34" customWidth="1"/>
    <col min="7437" max="7437" width="9.5703125" style="34" customWidth="1"/>
    <col min="7438" max="7438" width="21.42578125" style="34" customWidth="1"/>
    <col min="7439" max="7439" width="15.42578125" style="34" customWidth="1"/>
    <col min="7440" max="7441" width="5.85546875" style="34" customWidth="1"/>
    <col min="7442" max="7443" width="7.42578125" style="34" customWidth="1"/>
    <col min="7444" max="7444" width="7.140625" style="34" customWidth="1"/>
    <col min="7445" max="7445" width="8.28515625" style="34" customWidth="1"/>
    <col min="7446" max="7446" width="5.85546875" style="34" customWidth="1"/>
    <col min="7447" max="7447" width="6.28515625" style="34" customWidth="1"/>
    <col min="7448" max="7451" width="5.85546875" style="34" customWidth="1"/>
    <col min="7452" max="7452" width="13.7109375" style="34" customWidth="1"/>
    <col min="7453" max="7464" width="5.85546875" style="34" customWidth="1"/>
    <col min="7465" max="7680" width="6.7109375" style="34"/>
    <col min="7681" max="7681" width="3.7109375" style="34" customWidth="1"/>
    <col min="7682" max="7682" width="5" style="34" customWidth="1"/>
    <col min="7683" max="7685" width="4.7109375" style="34" customWidth="1"/>
    <col min="7686" max="7686" width="22.85546875" style="34" customWidth="1"/>
    <col min="7687" max="7687" width="18.28515625" style="34" customWidth="1"/>
    <col min="7688" max="7688" width="17" style="34" customWidth="1"/>
    <col min="7689" max="7689" width="13.7109375" style="34" customWidth="1"/>
    <col min="7690" max="7690" width="6.140625" style="34" customWidth="1"/>
    <col min="7691" max="7692" width="6.42578125" style="34" customWidth="1"/>
    <col min="7693" max="7693" width="9.5703125" style="34" customWidth="1"/>
    <col min="7694" max="7694" width="21.42578125" style="34" customWidth="1"/>
    <col min="7695" max="7695" width="15.42578125" style="34" customWidth="1"/>
    <col min="7696" max="7697" width="5.85546875" style="34" customWidth="1"/>
    <col min="7698" max="7699" width="7.42578125" style="34" customWidth="1"/>
    <col min="7700" max="7700" width="7.140625" style="34" customWidth="1"/>
    <col min="7701" max="7701" width="8.28515625" style="34" customWidth="1"/>
    <col min="7702" max="7702" width="5.85546875" style="34" customWidth="1"/>
    <col min="7703" max="7703" width="6.28515625" style="34" customWidth="1"/>
    <col min="7704" max="7707" width="5.85546875" style="34" customWidth="1"/>
    <col min="7708" max="7708" width="13.7109375" style="34" customWidth="1"/>
    <col min="7709" max="7720" width="5.85546875" style="34" customWidth="1"/>
    <col min="7721" max="7936" width="6.7109375" style="34"/>
    <col min="7937" max="7937" width="3.7109375" style="34" customWidth="1"/>
    <col min="7938" max="7938" width="5" style="34" customWidth="1"/>
    <col min="7939" max="7941" width="4.7109375" style="34" customWidth="1"/>
    <col min="7942" max="7942" width="22.85546875" style="34" customWidth="1"/>
    <col min="7943" max="7943" width="18.28515625" style="34" customWidth="1"/>
    <col min="7944" max="7944" width="17" style="34" customWidth="1"/>
    <col min="7945" max="7945" width="13.7109375" style="34" customWidth="1"/>
    <col min="7946" max="7946" width="6.140625" style="34" customWidth="1"/>
    <col min="7947" max="7948" width="6.42578125" style="34" customWidth="1"/>
    <col min="7949" max="7949" width="9.5703125" style="34" customWidth="1"/>
    <col min="7950" max="7950" width="21.42578125" style="34" customWidth="1"/>
    <col min="7951" max="7951" width="15.42578125" style="34" customWidth="1"/>
    <col min="7952" max="7953" width="5.85546875" style="34" customWidth="1"/>
    <col min="7954" max="7955" width="7.42578125" style="34" customWidth="1"/>
    <col min="7956" max="7956" width="7.140625" style="34" customWidth="1"/>
    <col min="7957" max="7957" width="8.28515625" style="34" customWidth="1"/>
    <col min="7958" max="7958" width="5.85546875" style="34" customWidth="1"/>
    <col min="7959" max="7959" width="6.28515625" style="34" customWidth="1"/>
    <col min="7960" max="7963" width="5.85546875" style="34" customWidth="1"/>
    <col min="7964" max="7964" width="13.7109375" style="34" customWidth="1"/>
    <col min="7965" max="7976" width="5.85546875" style="34" customWidth="1"/>
    <col min="7977" max="8192" width="6.7109375" style="34"/>
    <col min="8193" max="8193" width="3.7109375" style="34" customWidth="1"/>
    <col min="8194" max="8194" width="5" style="34" customWidth="1"/>
    <col min="8195" max="8197" width="4.7109375" style="34" customWidth="1"/>
    <col min="8198" max="8198" width="22.85546875" style="34" customWidth="1"/>
    <col min="8199" max="8199" width="18.28515625" style="34" customWidth="1"/>
    <col min="8200" max="8200" width="17" style="34" customWidth="1"/>
    <col min="8201" max="8201" width="13.7109375" style="34" customWidth="1"/>
    <col min="8202" max="8202" width="6.140625" style="34" customWidth="1"/>
    <col min="8203" max="8204" width="6.42578125" style="34" customWidth="1"/>
    <col min="8205" max="8205" width="9.5703125" style="34" customWidth="1"/>
    <col min="8206" max="8206" width="21.42578125" style="34" customWidth="1"/>
    <col min="8207" max="8207" width="15.42578125" style="34" customWidth="1"/>
    <col min="8208" max="8209" width="5.85546875" style="34" customWidth="1"/>
    <col min="8210" max="8211" width="7.42578125" style="34" customWidth="1"/>
    <col min="8212" max="8212" width="7.140625" style="34" customWidth="1"/>
    <col min="8213" max="8213" width="8.28515625" style="34" customWidth="1"/>
    <col min="8214" max="8214" width="5.85546875" style="34" customWidth="1"/>
    <col min="8215" max="8215" width="6.28515625" style="34" customWidth="1"/>
    <col min="8216" max="8219" width="5.85546875" style="34" customWidth="1"/>
    <col min="8220" max="8220" width="13.7109375" style="34" customWidth="1"/>
    <col min="8221" max="8232" width="5.85546875" style="34" customWidth="1"/>
    <col min="8233" max="8448" width="6.7109375" style="34"/>
    <col min="8449" max="8449" width="3.7109375" style="34" customWidth="1"/>
    <col min="8450" max="8450" width="5" style="34" customWidth="1"/>
    <col min="8451" max="8453" width="4.7109375" style="34" customWidth="1"/>
    <col min="8454" max="8454" width="22.85546875" style="34" customWidth="1"/>
    <col min="8455" max="8455" width="18.28515625" style="34" customWidth="1"/>
    <col min="8456" max="8456" width="17" style="34" customWidth="1"/>
    <col min="8457" max="8457" width="13.7109375" style="34" customWidth="1"/>
    <col min="8458" max="8458" width="6.140625" style="34" customWidth="1"/>
    <col min="8459" max="8460" width="6.42578125" style="34" customWidth="1"/>
    <col min="8461" max="8461" width="9.5703125" style="34" customWidth="1"/>
    <col min="8462" max="8462" width="21.42578125" style="34" customWidth="1"/>
    <col min="8463" max="8463" width="15.42578125" style="34" customWidth="1"/>
    <col min="8464" max="8465" width="5.85546875" style="34" customWidth="1"/>
    <col min="8466" max="8467" width="7.42578125" style="34" customWidth="1"/>
    <col min="8468" max="8468" width="7.140625" style="34" customWidth="1"/>
    <col min="8469" max="8469" width="8.28515625" style="34" customWidth="1"/>
    <col min="8470" max="8470" width="5.85546875" style="34" customWidth="1"/>
    <col min="8471" max="8471" width="6.28515625" style="34" customWidth="1"/>
    <col min="8472" max="8475" width="5.85546875" style="34" customWidth="1"/>
    <col min="8476" max="8476" width="13.7109375" style="34" customWidth="1"/>
    <col min="8477" max="8488" width="5.85546875" style="34" customWidth="1"/>
    <col min="8489" max="8704" width="6.7109375" style="34"/>
    <col min="8705" max="8705" width="3.7109375" style="34" customWidth="1"/>
    <col min="8706" max="8706" width="5" style="34" customWidth="1"/>
    <col min="8707" max="8709" width="4.7109375" style="34" customWidth="1"/>
    <col min="8710" max="8710" width="22.85546875" style="34" customWidth="1"/>
    <col min="8711" max="8711" width="18.28515625" style="34" customWidth="1"/>
    <col min="8712" max="8712" width="17" style="34" customWidth="1"/>
    <col min="8713" max="8713" width="13.7109375" style="34" customWidth="1"/>
    <col min="8714" max="8714" width="6.140625" style="34" customWidth="1"/>
    <col min="8715" max="8716" width="6.42578125" style="34" customWidth="1"/>
    <col min="8717" max="8717" width="9.5703125" style="34" customWidth="1"/>
    <col min="8718" max="8718" width="21.42578125" style="34" customWidth="1"/>
    <col min="8719" max="8719" width="15.42578125" style="34" customWidth="1"/>
    <col min="8720" max="8721" width="5.85546875" style="34" customWidth="1"/>
    <col min="8722" max="8723" width="7.42578125" style="34" customWidth="1"/>
    <col min="8724" max="8724" width="7.140625" style="34" customWidth="1"/>
    <col min="8725" max="8725" width="8.28515625" style="34" customWidth="1"/>
    <col min="8726" max="8726" width="5.85546875" style="34" customWidth="1"/>
    <col min="8727" max="8727" width="6.28515625" style="34" customWidth="1"/>
    <col min="8728" max="8731" width="5.85546875" style="34" customWidth="1"/>
    <col min="8732" max="8732" width="13.7109375" style="34" customWidth="1"/>
    <col min="8733" max="8744" width="5.85546875" style="34" customWidth="1"/>
    <col min="8745" max="8960" width="6.7109375" style="34"/>
    <col min="8961" max="8961" width="3.7109375" style="34" customWidth="1"/>
    <col min="8962" max="8962" width="5" style="34" customWidth="1"/>
    <col min="8963" max="8965" width="4.7109375" style="34" customWidth="1"/>
    <col min="8966" max="8966" width="22.85546875" style="34" customWidth="1"/>
    <col min="8967" max="8967" width="18.28515625" style="34" customWidth="1"/>
    <col min="8968" max="8968" width="17" style="34" customWidth="1"/>
    <col min="8969" max="8969" width="13.7109375" style="34" customWidth="1"/>
    <col min="8970" max="8970" width="6.140625" style="34" customWidth="1"/>
    <col min="8971" max="8972" width="6.42578125" style="34" customWidth="1"/>
    <col min="8973" max="8973" width="9.5703125" style="34" customWidth="1"/>
    <col min="8974" max="8974" width="21.42578125" style="34" customWidth="1"/>
    <col min="8975" max="8975" width="15.42578125" style="34" customWidth="1"/>
    <col min="8976" max="8977" width="5.85546875" style="34" customWidth="1"/>
    <col min="8978" max="8979" width="7.42578125" style="34" customWidth="1"/>
    <col min="8980" max="8980" width="7.140625" style="34" customWidth="1"/>
    <col min="8981" max="8981" width="8.28515625" style="34" customWidth="1"/>
    <col min="8982" max="8982" width="5.85546875" style="34" customWidth="1"/>
    <col min="8983" max="8983" width="6.28515625" style="34" customWidth="1"/>
    <col min="8984" max="8987" width="5.85546875" style="34" customWidth="1"/>
    <col min="8988" max="8988" width="13.7109375" style="34" customWidth="1"/>
    <col min="8989" max="9000" width="5.85546875" style="34" customWidth="1"/>
    <col min="9001" max="9216" width="6.7109375" style="34"/>
    <col min="9217" max="9217" width="3.7109375" style="34" customWidth="1"/>
    <col min="9218" max="9218" width="5" style="34" customWidth="1"/>
    <col min="9219" max="9221" width="4.7109375" style="34" customWidth="1"/>
    <col min="9222" max="9222" width="22.85546875" style="34" customWidth="1"/>
    <col min="9223" max="9223" width="18.28515625" style="34" customWidth="1"/>
    <col min="9224" max="9224" width="17" style="34" customWidth="1"/>
    <col min="9225" max="9225" width="13.7109375" style="34" customWidth="1"/>
    <col min="9226" max="9226" width="6.140625" style="34" customWidth="1"/>
    <col min="9227" max="9228" width="6.42578125" style="34" customWidth="1"/>
    <col min="9229" max="9229" width="9.5703125" style="34" customWidth="1"/>
    <col min="9230" max="9230" width="21.42578125" style="34" customWidth="1"/>
    <col min="9231" max="9231" width="15.42578125" style="34" customWidth="1"/>
    <col min="9232" max="9233" width="5.85546875" style="34" customWidth="1"/>
    <col min="9234" max="9235" width="7.42578125" style="34" customWidth="1"/>
    <col min="9236" max="9236" width="7.140625" style="34" customWidth="1"/>
    <col min="9237" max="9237" width="8.28515625" style="34" customWidth="1"/>
    <col min="9238" max="9238" width="5.85546875" style="34" customWidth="1"/>
    <col min="9239" max="9239" width="6.28515625" style="34" customWidth="1"/>
    <col min="9240" max="9243" width="5.85546875" style="34" customWidth="1"/>
    <col min="9244" max="9244" width="13.7109375" style="34" customWidth="1"/>
    <col min="9245" max="9256" width="5.85546875" style="34" customWidth="1"/>
    <col min="9257" max="9472" width="6.7109375" style="34"/>
    <col min="9473" max="9473" width="3.7109375" style="34" customWidth="1"/>
    <col min="9474" max="9474" width="5" style="34" customWidth="1"/>
    <col min="9475" max="9477" width="4.7109375" style="34" customWidth="1"/>
    <col min="9478" max="9478" width="22.85546875" style="34" customWidth="1"/>
    <col min="9479" max="9479" width="18.28515625" style="34" customWidth="1"/>
    <col min="9480" max="9480" width="17" style="34" customWidth="1"/>
    <col min="9481" max="9481" width="13.7109375" style="34" customWidth="1"/>
    <col min="9482" max="9482" width="6.140625" style="34" customWidth="1"/>
    <col min="9483" max="9484" width="6.42578125" style="34" customWidth="1"/>
    <col min="9485" max="9485" width="9.5703125" style="34" customWidth="1"/>
    <col min="9486" max="9486" width="21.42578125" style="34" customWidth="1"/>
    <col min="9487" max="9487" width="15.42578125" style="34" customWidth="1"/>
    <col min="9488" max="9489" width="5.85546875" style="34" customWidth="1"/>
    <col min="9490" max="9491" width="7.42578125" style="34" customWidth="1"/>
    <col min="9492" max="9492" width="7.140625" style="34" customWidth="1"/>
    <col min="9493" max="9493" width="8.28515625" style="34" customWidth="1"/>
    <col min="9494" max="9494" width="5.85546875" style="34" customWidth="1"/>
    <col min="9495" max="9495" width="6.28515625" style="34" customWidth="1"/>
    <col min="9496" max="9499" width="5.85546875" style="34" customWidth="1"/>
    <col min="9500" max="9500" width="13.7109375" style="34" customWidth="1"/>
    <col min="9501" max="9512" width="5.85546875" style="34" customWidth="1"/>
    <col min="9513" max="9728" width="6.7109375" style="34"/>
    <col min="9729" max="9729" width="3.7109375" style="34" customWidth="1"/>
    <col min="9730" max="9730" width="5" style="34" customWidth="1"/>
    <col min="9731" max="9733" width="4.7109375" style="34" customWidth="1"/>
    <col min="9734" max="9734" width="22.85546875" style="34" customWidth="1"/>
    <col min="9735" max="9735" width="18.28515625" style="34" customWidth="1"/>
    <col min="9736" max="9736" width="17" style="34" customWidth="1"/>
    <col min="9737" max="9737" width="13.7109375" style="34" customWidth="1"/>
    <col min="9738" max="9738" width="6.140625" style="34" customWidth="1"/>
    <col min="9739" max="9740" width="6.42578125" style="34" customWidth="1"/>
    <col min="9741" max="9741" width="9.5703125" style="34" customWidth="1"/>
    <col min="9742" max="9742" width="21.42578125" style="34" customWidth="1"/>
    <col min="9743" max="9743" width="15.42578125" style="34" customWidth="1"/>
    <col min="9744" max="9745" width="5.85546875" style="34" customWidth="1"/>
    <col min="9746" max="9747" width="7.42578125" style="34" customWidth="1"/>
    <col min="9748" max="9748" width="7.140625" style="34" customWidth="1"/>
    <col min="9749" max="9749" width="8.28515625" style="34" customWidth="1"/>
    <col min="9750" max="9750" width="5.85546875" style="34" customWidth="1"/>
    <col min="9751" max="9751" width="6.28515625" style="34" customWidth="1"/>
    <col min="9752" max="9755" width="5.85546875" style="34" customWidth="1"/>
    <col min="9756" max="9756" width="13.7109375" style="34" customWidth="1"/>
    <col min="9757" max="9768" width="5.85546875" style="34" customWidth="1"/>
    <col min="9769" max="9984" width="6.7109375" style="34"/>
    <col min="9985" max="9985" width="3.7109375" style="34" customWidth="1"/>
    <col min="9986" max="9986" width="5" style="34" customWidth="1"/>
    <col min="9987" max="9989" width="4.7109375" style="34" customWidth="1"/>
    <col min="9990" max="9990" width="22.85546875" style="34" customWidth="1"/>
    <col min="9991" max="9991" width="18.28515625" style="34" customWidth="1"/>
    <col min="9992" max="9992" width="17" style="34" customWidth="1"/>
    <col min="9993" max="9993" width="13.7109375" style="34" customWidth="1"/>
    <col min="9994" max="9994" width="6.140625" style="34" customWidth="1"/>
    <col min="9995" max="9996" width="6.42578125" style="34" customWidth="1"/>
    <col min="9997" max="9997" width="9.5703125" style="34" customWidth="1"/>
    <col min="9998" max="9998" width="21.42578125" style="34" customWidth="1"/>
    <col min="9999" max="9999" width="15.42578125" style="34" customWidth="1"/>
    <col min="10000" max="10001" width="5.85546875" style="34" customWidth="1"/>
    <col min="10002" max="10003" width="7.42578125" style="34" customWidth="1"/>
    <col min="10004" max="10004" width="7.140625" style="34" customWidth="1"/>
    <col min="10005" max="10005" width="8.28515625" style="34" customWidth="1"/>
    <col min="10006" max="10006" width="5.85546875" style="34" customWidth="1"/>
    <col min="10007" max="10007" width="6.28515625" style="34" customWidth="1"/>
    <col min="10008" max="10011" width="5.85546875" style="34" customWidth="1"/>
    <col min="10012" max="10012" width="13.7109375" style="34" customWidth="1"/>
    <col min="10013" max="10024" width="5.85546875" style="34" customWidth="1"/>
    <col min="10025" max="10240" width="6.7109375" style="34"/>
    <col min="10241" max="10241" width="3.7109375" style="34" customWidth="1"/>
    <col min="10242" max="10242" width="5" style="34" customWidth="1"/>
    <col min="10243" max="10245" width="4.7109375" style="34" customWidth="1"/>
    <col min="10246" max="10246" width="22.85546875" style="34" customWidth="1"/>
    <col min="10247" max="10247" width="18.28515625" style="34" customWidth="1"/>
    <col min="10248" max="10248" width="17" style="34" customWidth="1"/>
    <col min="10249" max="10249" width="13.7109375" style="34" customWidth="1"/>
    <col min="10250" max="10250" width="6.140625" style="34" customWidth="1"/>
    <col min="10251" max="10252" width="6.42578125" style="34" customWidth="1"/>
    <col min="10253" max="10253" width="9.5703125" style="34" customWidth="1"/>
    <col min="10254" max="10254" width="21.42578125" style="34" customWidth="1"/>
    <col min="10255" max="10255" width="15.42578125" style="34" customWidth="1"/>
    <col min="10256" max="10257" width="5.85546875" style="34" customWidth="1"/>
    <col min="10258" max="10259" width="7.42578125" style="34" customWidth="1"/>
    <col min="10260" max="10260" width="7.140625" style="34" customWidth="1"/>
    <col min="10261" max="10261" width="8.28515625" style="34" customWidth="1"/>
    <col min="10262" max="10262" width="5.85546875" style="34" customWidth="1"/>
    <col min="10263" max="10263" width="6.28515625" style="34" customWidth="1"/>
    <col min="10264" max="10267" width="5.85546875" style="34" customWidth="1"/>
    <col min="10268" max="10268" width="13.7109375" style="34" customWidth="1"/>
    <col min="10269" max="10280" width="5.85546875" style="34" customWidth="1"/>
    <col min="10281" max="10496" width="6.7109375" style="34"/>
    <col min="10497" max="10497" width="3.7109375" style="34" customWidth="1"/>
    <col min="10498" max="10498" width="5" style="34" customWidth="1"/>
    <col min="10499" max="10501" width="4.7109375" style="34" customWidth="1"/>
    <col min="10502" max="10502" width="22.85546875" style="34" customWidth="1"/>
    <col min="10503" max="10503" width="18.28515625" style="34" customWidth="1"/>
    <col min="10504" max="10504" width="17" style="34" customWidth="1"/>
    <col min="10505" max="10505" width="13.7109375" style="34" customWidth="1"/>
    <col min="10506" max="10506" width="6.140625" style="34" customWidth="1"/>
    <col min="10507" max="10508" width="6.42578125" style="34" customWidth="1"/>
    <col min="10509" max="10509" width="9.5703125" style="34" customWidth="1"/>
    <col min="10510" max="10510" width="21.42578125" style="34" customWidth="1"/>
    <col min="10511" max="10511" width="15.42578125" style="34" customWidth="1"/>
    <col min="10512" max="10513" width="5.85546875" style="34" customWidth="1"/>
    <col min="10514" max="10515" width="7.42578125" style="34" customWidth="1"/>
    <col min="10516" max="10516" width="7.140625" style="34" customWidth="1"/>
    <col min="10517" max="10517" width="8.28515625" style="34" customWidth="1"/>
    <col min="10518" max="10518" width="5.85546875" style="34" customWidth="1"/>
    <col min="10519" max="10519" width="6.28515625" style="34" customWidth="1"/>
    <col min="10520" max="10523" width="5.85546875" style="34" customWidth="1"/>
    <col min="10524" max="10524" width="13.7109375" style="34" customWidth="1"/>
    <col min="10525" max="10536" width="5.85546875" style="34" customWidth="1"/>
    <col min="10537" max="10752" width="6.7109375" style="34"/>
    <col min="10753" max="10753" width="3.7109375" style="34" customWidth="1"/>
    <col min="10754" max="10754" width="5" style="34" customWidth="1"/>
    <col min="10755" max="10757" width="4.7109375" style="34" customWidth="1"/>
    <col min="10758" max="10758" width="22.85546875" style="34" customWidth="1"/>
    <col min="10759" max="10759" width="18.28515625" style="34" customWidth="1"/>
    <col min="10760" max="10760" width="17" style="34" customWidth="1"/>
    <col min="10761" max="10761" width="13.7109375" style="34" customWidth="1"/>
    <col min="10762" max="10762" width="6.140625" style="34" customWidth="1"/>
    <col min="10763" max="10764" width="6.42578125" style="34" customWidth="1"/>
    <col min="10765" max="10765" width="9.5703125" style="34" customWidth="1"/>
    <col min="10766" max="10766" width="21.42578125" style="34" customWidth="1"/>
    <col min="10767" max="10767" width="15.42578125" style="34" customWidth="1"/>
    <col min="10768" max="10769" width="5.85546875" style="34" customWidth="1"/>
    <col min="10770" max="10771" width="7.42578125" style="34" customWidth="1"/>
    <col min="10772" max="10772" width="7.140625" style="34" customWidth="1"/>
    <col min="10773" max="10773" width="8.28515625" style="34" customWidth="1"/>
    <col min="10774" max="10774" width="5.85546875" style="34" customWidth="1"/>
    <col min="10775" max="10775" width="6.28515625" style="34" customWidth="1"/>
    <col min="10776" max="10779" width="5.85546875" style="34" customWidth="1"/>
    <col min="10780" max="10780" width="13.7109375" style="34" customWidth="1"/>
    <col min="10781" max="10792" width="5.85546875" style="34" customWidth="1"/>
    <col min="10793" max="11008" width="6.7109375" style="34"/>
    <col min="11009" max="11009" width="3.7109375" style="34" customWidth="1"/>
    <col min="11010" max="11010" width="5" style="34" customWidth="1"/>
    <col min="11011" max="11013" width="4.7109375" style="34" customWidth="1"/>
    <col min="11014" max="11014" width="22.85546875" style="34" customWidth="1"/>
    <col min="11015" max="11015" width="18.28515625" style="34" customWidth="1"/>
    <col min="11016" max="11016" width="17" style="34" customWidth="1"/>
    <col min="11017" max="11017" width="13.7109375" style="34" customWidth="1"/>
    <col min="11018" max="11018" width="6.140625" style="34" customWidth="1"/>
    <col min="11019" max="11020" width="6.42578125" style="34" customWidth="1"/>
    <col min="11021" max="11021" width="9.5703125" style="34" customWidth="1"/>
    <col min="11022" max="11022" width="21.42578125" style="34" customWidth="1"/>
    <col min="11023" max="11023" width="15.42578125" style="34" customWidth="1"/>
    <col min="11024" max="11025" width="5.85546875" style="34" customWidth="1"/>
    <col min="11026" max="11027" width="7.42578125" style="34" customWidth="1"/>
    <col min="11028" max="11028" width="7.140625" style="34" customWidth="1"/>
    <col min="11029" max="11029" width="8.28515625" style="34" customWidth="1"/>
    <col min="11030" max="11030" width="5.85546875" style="34" customWidth="1"/>
    <col min="11031" max="11031" width="6.28515625" style="34" customWidth="1"/>
    <col min="11032" max="11035" width="5.85546875" style="34" customWidth="1"/>
    <col min="11036" max="11036" width="13.7109375" style="34" customWidth="1"/>
    <col min="11037" max="11048" width="5.85546875" style="34" customWidth="1"/>
    <col min="11049" max="11264" width="6.7109375" style="34"/>
    <col min="11265" max="11265" width="3.7109375" style="34" customWidth="1"/>
    <col min="11266" max="11266" width="5" style="34" customWidth="1"/>
    <col min="11267" max="11269" width="4.7109375" style="34" customWidth="1"/>
    <col min="11270" max="11270" width="22.85546875" style="34" customWidth="1"/>
    <col min="11271" max="11271" width="18.28515625" style="34" customWidth="1"/>
    <col min="11272" max="11272" width="17" style="34" customWidth="1"/>
    <col min="11273" max="11273" width="13.7109375" style="34" customWidth="1"/>
    <col min="11274" max="11274" width="6.140625" style="34" customWidth="1"/>
    <col min="11275" max="11276" width="6.42578125" style="34" customWidth="1"/>
    <col min="11277" max="11277" width="9.5703125" style="34" customWidth="1"/>
    <col min="11278" max="11278" width="21.42578125" style="34" customWidth="1"/>
    <col min="11279" max="11279" width="15.42578125" style="34" customWidth="1"/>
    <col min="11280" max="11281" width="5.85546875" style="34" customWidth="1"/>
    <col min="11282" max="11283" width="7.42578125" style="34" customWidth="1"/>
    <col min="11284" max="11284" width="7.140625" style="34" customWidth="1"/>
    <col min="11285" max="11285" width="8.28515625" style="34" customWidth="1"/>
    <col min="11286" max="11286" width="5.85546875" style="34" customWidth="1"/>
    <col min="11287" max="11287" width="6.28515625" style="34" customWidth="1"/>
    <col min="11288" max="11291" width="5.85546875" style="34" customWidth="1"/>
    <col min="11292" max="11292" width="13.7109375" style="34" customWidth="1"/>
    <col min="11293" max="11304" width="5.85546875" style="34" customWidth="1"/>
    <col min="11305" max="11520" width="6.7109375" style="34"/>
    <col min="11521" max="11521" width="3.7109375" style="34" customWidth="1"/>
    <col min="11522" max="11522" width="5" style="34" customWidth="1"/>
    <col min="11523" max="11525" width="4.7109375" style="34" customWidth="1"/>
    <col min="11526" max="11526" width="22.85546875" style="34" customWidth="1"/>
    <col min="11527" max="11527" width="18.28515625" style="34" customWidth="1"/>
    <col min="11528" max="11528" width="17" style="34" customWidth="1"/>
    <col min="11529" max="11529" width="13.7109375" style="34" customWidth="1"/>
    <col min="11530" max="11530" width="6.140625" style="34" customWidth="1"/>
    <col min="11531" max="11532" width="6.42578125" style="34" customWidth="1"/>
    <col min="11533" max="11533" width="9.5703125" style="34" customWidth="1"/>
    <col min="11534" max="11534" width="21.42578125" style="34" customWidth="1"/>
    <col min="11535" max="11535" width="15.42578125" style="34" customWidth="1"/>
    <col min="11536" max="11537" width="5.85546875" style="34" customWidth="1"/>
    <col min="11538" max="11539" width="7.42578125" style="34" customWidth="1"/>
    <col min="11540" max="11540" width="7.140625" style="34" customWidth="1"/>
    <col min="11541" max="11541" width="8.28515625" style="34" customWidth="1"/>
    <col min="11542" max="11542" width="5.85546875" style="34" customWidth="1"/>
    <col min="11543" max="11543" width="6.28515625" style="34" customWidth="1"/>
    <col min="11544" max="11547" width="5.85546875" style="34" customWidth="1"/>
    <col min="11548" max="11548" width="13.7109375" style="34" customWidth="1"/>
    <col min="11549" max="11560" width="5.85546875" style="34" customWidth="1"/>
    <col min="11561" max="11776" width="6.7109375" style="34"/>
    <col min="11777" max="11777" width="3.7109375" style="34" customWidth="1"/>
    <col min="11778" max="11778" width="5" style="34" customWidth="1"/>
    <col min="11779" max="11781" width="4.7109375" style="34" customWidth="1"/>
    <col min="11782" max="11782" width="22.85546875" style="34" customWidth="1"/>
    <col min="11783" max="11783" width="18.28515625" style="34" customWidth="1"/>
    <col min="11784" max="11784" width="17" style="34" customWidth="1"/>
    <col min="11785" max="11785" width="13.7109375" style="34" customWidth="1"/>
    <col min="11786" max="11786" width="6.140625" style="34" customWidth="1"/>
    <col min="11787" max="11788" width="6.42578125" style="34" customWidth="1"/>
    <col min="11789" max="11789" width="9.5703125" style="34" customWidth="1"/>
    <col min="11790" max="11790" width="21.42578125" style="34" customWidth="1"/>
    <col min="11791" max="11791" width="15.42578125" style="34" customWidth="1"/>
    <col min="11792" max="11793" width="5.85546875" style="34" customWidth="1"/>
    <col min="11794" max="11795" width="7.42578125" style="34" customWidth="1"/>
    <col min="11796" max="11796" width="7.140625" style="34" customWidth="1"/>
    <col min="11797" max="11797" width="8.28515625" style="34" customWidth="1"/>
    <col min="11798" max="11798" width="5.85546875" style="34" customWidth="1"/>
    <col min="11799" max="11799" width="6.28515625" style="34" customWidth="1"/>
    <col min="11800" max="11803" width="5.85546875" style="34" customWidth="1"/>
    <col min="11804" max="11804" width="13.7109375" style="34" customWidth="1"/>
    <col min="11805" max="11816" width="5.85546875" style="34" customWidth="1"/>
    <col min="11817" max="12032" width="6.7109375" style="34"/>
    <col min="12033" max="12033" width="3.7109375" style="34" customWidth="1"/>
    <col min="12034" max="12034" width="5" style="34" customWidth="1"/>
    <col min="12035" max="12037" width="4.7109375" style="34" customWidth="1"/>
    <col min="12038" max="12038" width="22.85546875" style="34" customWidth="1"/>
    <col min="12039" max="12039" width="18.28515625" style="34" customWidth="1"/>
    <col min="12040" max="12040" width="17" style="34" customWidth="1"/>
    <col min="12041" max="12041" width="13.7109375" style="34" customWidth="1"/>
    <col min="12042" max="12042" width="6.140625" style="34" customWidth="1"/>
    <col min="12043" max="12044" width="6.42578125" style="34" customWidth="1"/>
    <col min="12045" max="12045" width="9.5703125" style="34" customWidth="1"/>
    <col min="12046" max="12046" width="21.42578125" style="34" customWidth="1"/>
    <col min="12047" max="12047" width="15.42578125" style="34" customWidth="1"/>
    <col min="12048" max="12049" width="5.85546875" style="34" customWidth="1"/>
    <col min="12050" max="12051" width="7.42578125" style="34" customWidth="1"/>
    <col min="12052" max="12052" width="7.140625" style="34" customWidth="1"/>
    <col min="12053" max="12053" width="8.28515625" style="34" customWidth="1"/>
    <col min="12054" max="12054" width="5.85546875" style="34" customWidth="1"/>
    <col min="12055" max="12055" width="6.28515625" style="34" customWidth="1"/>
    <col min="12056" max="12059" width="5.85546875" style="34" customWidth="1"/>
    <col min="12060" max="12060" width="13.7109375" style="34" customWidth="1"/>
    <col min="12061" max="12072" width="5.85546875" style="34" customWidth="1"/>
    <col min="12073" max="12288" width="6.7109375" style="34"/>
    <col min="12289" max="12289" width="3.7109375" style="34" customWidth="1"/>
    <col min="12290" max="12290" width="5" style="34" customWidth="1"/>
    <col min="12291" max="12293" width="4.7109375" style="34" customWidth="1"/>
    <col min="12294" max="12294" width="22.85546875" style="34" customWidth="1"/>
    <col min="12295" max="12295" width="18.28515625" style="34" customWidth="1"/>
    <col min="12296" max="12296" width="17" style="34" customWidth="1"/>
    <col min="12297" max="12297" width="13.7109375" style="34" customWidth="1"/>
    <col min="12298" max="12298" width="6.140625" style="34" customWidth="1"/>
    <col min="12299" max="12300" width="6.42578125" style="34" customWidth="1"/>
    <col min="12301" max="12301" width="9.5703125" style="34" customWidth="1"/>
    <col min="12302" max="12302" width="21.42578125" style="34" customWidth="1"/>
    <col min="12303" max="12303" width="15.42578125" style="34" customWidth="1"/>
    <col min="12304" max="12305" width="5.85546875" style="34" customWidth="1"/>
    <col min="12306" max="12307" width="7.42578125" style="34" customWidth="1"/>
    <col min="12308" max="12308" width="7.140625" style="34" customWidth="1"/>
    <col min="12309" max="12309" width="8.28515625" style="34" customWidth="1"/>
    <col min="12310" max="12310" width="5.85546875" style="34" customWidth="1"/>
    <col min="12311" max="12311" width="6.28515625" style="34" customWidth="1"/>
    <col min="12312" max="12315" width="5.85546875" style="34" customWidth="1"/>
    <col min="12316" max="12316" width="13.7109375" style="34" customWidth="1"/>
    <col min="12317" max="12328" width="5.85546875" style="34" customWidth="1"/>
    <col min="12329" max="12544" width="6.7109375" style="34"/>
    <col min="12545" max="12545" width="3.7109375" style="34" customWidth="1"/>
    <col min="12546" max="12546" width="5" style="34" customWidth="1"/>
    <col min="12547" max="12549" width="4.7109375" style="34" customWidth="1"/>
    <col min="12550" max="12550" width="22.85546875" style="34" customWidth="1"/>
    <col min="12551" max="12551" width="18.28515625" style="34" customWidth="1"/>
    <col min="12552" max="12552" width="17" style="34" customWidth="1"/>
    <col min="12553" max="12553" width="13.7109375" style="34" customWidth="1"/>
    <col min="12554" max="12554" width="6.140625" style="34" customWidth="1"/>
    <col min="12555" max="12556" width="6.42578125" style="34" customWidth="1"/>
    <col min="12557" max="12557" width="9.5703125" style="34" customWidth="1"/>
    <col min="12558" max="12558" width="21.42578125" style="34" customWidth="1"/>
    <col min="12559" max="12559" width="15.42578125" style="34" customWidth="1"/>
    <col min="12560" max="12561" width="5.85546875" style="34" customWidth="1"/>
    <col min="12562" max="12563" width="7.42578125" style="34" customWidth="1"/>
    <col min="12564" max="12564" width="7.140625" style="34" customWidth="1"/>
    <col min="12565" max="12565" width="8.28515625" style="34" customWidth="1"/>
    <col min="12566" max="12566" width="5.85546875" style="34" customWidth="1"/>
    <col min="12567" max="12567" width="6.28515625" style="34" customWidth="1"/>
    <col min="12568" max="12571" width="5.85546875" style="34" customWidth="1"/>
    <col min="12572" max="12572" width="13.7109375" style="34" customWidth="1"/>
    <col min="12573" max="12584" width="5.85546875" style="34" customWidth="1"/>
    <col min="12585" max="12800" width="6.7109375" style="34"/>
    <col min="12801" max="12801" width="3.7109375" style="34" customWidth="1"/>
    <col min="12802" max="12802" width="5" style="34" customWidth="1"/>
    <col min="12803" max="12805" width="4.7109375" style="34" customWidth="1"/>
    <col min="12806" max="12806" width="22.85546875" style="34" customWidth="1"/>
    <col min="12807" max="12807" width="18.28515625" style="34" customWidth="1"/>
    <col min="12808" max="12808" width="17" style="34" customWidth="1"/>
    <col min="12809" max="12809" width="13.7109375" style="34" customWidth="1"/>
    <col min="12810" max="12810" width="6.140625" style="34" customWidth="1"/>
    <col min="12811" max="12812" width="6.42578125" style="34" customWidth="1"/>
    <col min="12813" max="12813" width="9.5703125" style="34" customWidth="1"/>
    <col min="12814" max="12814" width="21.42578125" style="34" customWidth="1"/>
    <col min="12815" max="12815" width="15.42578125" style="34" customWidth="1"/>
    <col min="12816" max="12817" width="5.85546875" style="34" customWidth="1"/>
    <col min="12818" max="12819" width="7.42578125" style="34" customWidth="1"/>
    <col min="12820" max="12820" width="7.140625" style="34" customWidth="1"/>
    <col min="12821" max="12821" width="8.28515625" style="34" customWidth="1"/>
    <col min="12822" max="12822" width="5.85546875" style="34" customWidth="1"/>
    <col min="12823" max="12823" width="6.28515625" style="34" customWidth="1"/>
    <col min="12824" max="12827" width="5.85546875" style="34" customWidth="1"/>
    <col min="12828" max="12828" width="13.7109375" style="34" customWidth="1"/>
    <col min="12829" max="12840" width="5.85546875" style="34" customWidth="1"/>
    <col min="12841" max="13056" width="6.7109375" style="34"/>
    <col min="13057" max="13057" width="3.7109375" style="34" customWidth="1"/>
    <col min="13058" max="13058" width="5" style="34" customWidth="1"/>
    <col min="13059" max="13061" width="4.7109375" style="34" customWidth="1"/>
    <col min="13062" max="13062" width="22.85546875" style="34" customWidth="1"/>
    <col min="13063" max="13063" width="18.28515625" style="34" customWidth="1"/>
    <col min="13064" max="13064" width="17" style="34" customWidth="1"/>
    <col min="13065" max="13065" width="13.7109375" style="34" customWidth="1"/>
    <col min="13066" max="13066" width="6.140625" style="34" customWidth="1"/>
    <col min="13067" max="13068" width="6.42578125" style="34" customWidth="1"/>
    <col min="13069" max="13069" width="9.5703125" style="34" customWidth="1"/>
    <col min="13070" max="13070" width="21.42578125" style="34" customWidth="1"/>
    <col min="13071" max="13071" width="15.42578125" style="34" customWidth="1"/>
    <col min="13072" max="13073" width="5.85546875" style="34" customWidth="1"/>
    <col min="13074" max="13075" width="7.42578125" style="34" customWidth="1"/>
    <col min="13076" max="13076" width="7.140625" style="34" customWidth="1"/>
    <col min="13077" max="13077" width="8.28515625" style="34" customWidth="1"/>
    <col min="13078" max="13078" width="5.85546875" style="34" customWidth="1"/>
    <col min="13079" max="13079" width="6.28515625" style="34" customWidth="1"/>
    <col min="13080" max="13083" width="5.85546875" style="34" customWidth="1"/>
    <col min="13084" max="13084" width="13.7109375" style="34" customWidth="1"/>
    <col min="13085" max="13096" width="5.85546875" style="34" customWidth="1"/>
    <col min="13097" max="13312" width="6.7109375" style="34"/>
    <col min="13313" max="13313" width="3.7109375" style="34" customWidth="1"/>
    <col min="13314" max="13314" width="5" style="34" customWidth="1"/>
    <col min="13315" max="13317" width="4.7109375" style="34" customWidth="1"/>
    <col min="13318" max="13318" width="22.85546875" style="34" customWidth="1"/>
    <col min="13319" max="13319" width="18.28515625" style="34" customWidth="1"/>
    <col min="13320" max="13320" width="17" style="34" customWidth="1"/>
    <col min="13321" max="13321" width="13.7109375" style="34" customWidth="1"/>
    <col min="13322" max="13322" width="6.140625" style="34" customWidth="1"/>
    <col min="13323" max="13324" width="6.42578125" style="34" customWidth="1"/>
    <col min="13325" max="13325" width="9.5703125" style="34" customWidth="1"/>
    <col min="13326" max="13326" width="21.42578125" style="34" customWidth="1"/>
    <col min="13327" max="13327" width="15.42578125" style="34" customWidth="1"/>
    <col min="13328" max="13329" width="5.85546875" style="34" customWidth="1"/>
    <col min="13330" max="13331" width="7.42578125" style="34" customWidth="1"/>
    <col min="13332" max="13332" width="7.140625" style="34" customWidth="1"/>
    <col min="13333" max="13333" width="8.28515625" style="34" customWidth="1"/>
    <col min="13334" max="13334" width="5.85546875" style="34" customWidth="1"/>
    <col min="13335" max="13335" width="6.28515625" style="34" customWidth="1"/>
    <col min="13336" max="13339" width="5.85546875" style="34" customWidth="1"/>
    <col min="13340" max="13340" width="13.7109375" style="34" customWidth="1"/>
    <col min="13341" max="13352" width="5.85546875" style="34" customWidth="1"/>
    <col min="13353" max="13568" width="6.7109375" style="34"/>
    <col min="13569" max="13569" width="3.7109375" style="34" customWidth="1"/>
    <col min="13570" max="13570" width="5" style="34" customWidth="1"/>
    <col min="13571" max="13573" width="4.7109375" style="34" customWidth="1"/>
    <col min="13574" max="13574" width="22.85546875" style="34" customWidth="1"/>
    <col min="13575" max="13575" width="18.28515625" style="34" customWidth="1"/>
    <col min="13576" max="13576" width="17" style="34" customWidth="1"/>
    <col min="13577" max="13577" width="13.7109375" style="34" customWidth="1"/>
    <col min="13578" max="13578" width="6.140625" style="34" customWidth="1"/>
    <col min="13579" max="13580" width="6.42578125" style="34" customWidth="1"/>
    <col min="13581" max="13581" width="9.5703125" style="34" customWidth="1"/>
    <col min="13582" max="13582" width="21.42578125" style="34" customWidth="1"/>
    <col min="13583" max="13583" width="15.42578125" style="34" customWidth="1"/>
    <col min="13584" max="13585" width="5.85546875" style="34" customWidth="1"/>
    <col min="13586" max="13587" width="7.42578125" style="34" customWidth="1"/>
    <col min="13588" max="13588" width="7.140625" style="34" customWidth="1"/>
    <col min="13589" max="13589" width="8.28515625" style="34" customWidth="1"/>
    <col min="13590" max="13590" width="5.85546875" style="34" customWidth="1"/>
    <col min="13591" max="13591" width="6.28515625" style="34" customWidth="1"/>
    <col min="13592" max="13595" width="5.85546875" style="34" customWidth="1"/>
    <col min="13596" max="13596" width="13.7109375" style="34" customWidth="1"/>
    <col min="13597" max="13608" width="5.85546875" style="34" customWidth="1"/>
    <col min="13609" max="13824" width="6.7109375" style="34"/>
    <col min="13825" max="13825" width="3.7109375" style="34" customWidth="1"/>
    <col min="13826" max="13826" width="5" style="34" customWidth="1"/>
    <col min="13827" max="13829" width="4.7109375" style="34" customWidth="1"/>
    <col min="13830" max="13830" width="22.85546875" style="34" customWidth="1"/>
    <col min="13831" max="13831" width="18.28515625" style="34" customWidth="1"/>
    <col min="13832" max="13832" width="17" style="34" customWidth="1"/>
    <col min="13833" max="13833" width="13.7109375" style="34" customWidth="1"/>
    <col min="13834" max="13834" width="6.140625" style="34" customWidth="1"/>
    <col min="13835" max="13836" width="6.42578125" style="34" customWidth="1"/>
    <col min="13837" max="13837" width="9.5703125" style="34" customWidth="1"/>
    <col min="13838" max="13838" width="21.42578125" style="34" customWidth="1"/>
    <col min="13839" max="13839" width="15.42578125" style="34" customWidth="1"/>
    <col min="13840" max="13841" width="5.85546875" style="34" customWidth="1"/>
    <col min="13842" max="13843" width="7.42578125" style="34" customWidth="1"/>
    <col min="13844" max="13844" width="7.140625" style="34" customWidth="1"/>
    <col min="13845" max="13845" width="8.28515625" style="34" customWidth="1"/>
    <col min="13846" max="13846" width="5.85546875" style="34" customWidth="1"/>
    <col min="13847" max="13847" width="6.28515625" style="34" customWidth="1"/>
    <col min="13848" max="13851" width="5.85546875" style="34" customWidth="1"/>
    <col min="13852" max="13852" width="13.7109375" style="34" customWidth="1"/>
    <col min="13853" max="13864" width="5.85546875" style="34" customWidth="1"/>
    <col min="13865" max="14080" width="6.7109375" style="34"/>
    <col min="14081" max="14081" width="3.7109375" style="34" customWidth="1"/>
    <col min="14082" max="14082" width="5" style="34" customWidth="1"/>
    <col min="14083" max="14085" width="4.7109375" style="34" customWidth="1"/>
    <col min="14086" max="14086" width="22.85546875" style="34" customWidth="1"/>
    <col min="14087" max="14087" width="18.28515625" style="34" customWidth="1"/>
    <col min="14088" max="14088" width="17" style="34" customWidth="1"/>
    <col min="14089" max="14089" width="13.7109375" style="34" customWidth="1"/>
    <col min="14090" max="14090" width="6.140625" style="34" customWidth="1"/>
    <col min="14091" max="14092" width="6.42578125" style="34" customWidth="1"/>
    <col min="14093" max="14093" width="9.5703125" style="34" customWidth="1"/>
    <col min="14094" max="14094" width="21.42578125" style="34" customWidth="1"/>
    <col min="14095" max="14095" width="15.42578125" style="34" customWidth="1"/>
    <col min="14096" max="14097" width="5.85546875" style="34" customWidth="1"/>
    <col min="14098" max="14099" width="7.42578125" style="34" customWidth="1"/>
    <col min="14100" max="14100" width="7.140625" style="34" customWidth="1"/>
    <col min="14101" max="14101" width="8.28515625" style="34" customWidth="1"/>
    <col min="14102" max="14102" width="5.85546875" style="34" customWidth="1"/>
    <col min="14103" max="14103" width="6.28515625" style="34" customWidth="1"/>
    <col min="14104" max="14107" width="5.85546875" style="34" customWidth="1"/>
    <col min="14108" max="14108" width="13.7109375" style="34" customWidth="1"/>
    <col min="14109" max="14120" width="5.85546875" style="34" customWidth="1"/>
    <col min="14121" max="14336" width="6.7109375" style="34"/>
    <col min="14337" max="14337" width="3.7109375" style="34" customWidth="1"/>
    <col min="14338" max="14338" width="5" style="34" customWidth="1"/>
    <col min="14339" max="14341" width="4.7109375" style="34" customWidth="1"/>
    <col min="14342" max="14342" width="22.85546875" style="34" customWidth="1"/>
    <col min="14343" max="14343" width="18.28515625" style="34" customWidth="1"/>
    <col min="14344" max="14344" width="17" style="34" customWidth="1"/>
    <col min="14345" max="14345" width="13.7109375" style="34" customWidth="1"/>
    <col min="14346" max="14346" width="6.140625" style="34" customWidth="1"/>
    <col min="14347" max="14348" width="6.42578125" style="34" customWidth="1"/>
    <col min="14349" max="14349" width="9.5703125" style="34" customWidth="1"/>
    <col min="14350" max="14350" width="21.42578125" style="34" customWidth="1"/>
    <col min="14351" max="14351" width="15.42578125" style="34" customWidth="1"/>
    <col min="14352" max="14353" width="5.85546875" style="34" customWidth="1"/>
    <col min="14354" max="14355" width="7.42578125" style="34" customWidth="1"/>
    <col min="14356" max="14356" width="7.140625" style="34" customWidth="1"/>
    <col min="14357" max="14357" width="8.28515625" style="34" customWidth="1"/>
    <col min="14358" max="14358" width="5.85546875" style="34" customWidth="1"/>
    <col min="14359" max="14359" width="6.28515625" style="34" customWidth="1"/>
    <col min="14360" max="14363" width="5.85546875" style="34" customWidth="1"/>
    <col min="14364" max="14364" width="13.7109375" style="34" customWidth="1"/>
    <col min="14365" max="14376" width="5.85546875" style="34" customWidth="1"/>
    <col min="14377" max="14592" width="6.7109375" style="34"/>
    <col min="14593" max="14593" width="3.7109375" style="34" customWidth="1"/>
    <col min="14594" max="14594" width="5" style="34" customWidth="1"/>
    <col min="14595" max="14597" width="4.7109375" style="34" customWidth="1"/>
    <col min="14598" max="14598" width="22.85546875" style="34" customWidth="1"/>
    <col min="14599" max="14599" width="18.28515625" style="34" customWidth="1"/>
    <col min="14600" max="14600" width="17" style="34" customWidth="1"/>
    <col min="14601" max="14601" width="13.7109375" style="34" customWidth="1"/>
    <col min="14602" max="14602" width="6.140625" style="34" customWidth="1"/>
    <col min="14603" max="14604" width="6.42578125" style="34" customWidth="1"/>
    <col min="14605" max="14605" width="9.5703125" style="34" customWidth="1"/>
    <col min="14606" max="14606" width="21.42578125" style="34" customWidth="1"/>
    <col min="14607" max="14607" width="15.42578125" style="34" customWidth="1"/>
    <col min="14608" max="14609" width="5.85546875" style="34" customWidth="1"/>
    <col min="14610" max="14611" width="7.42578125" style="34" customWidth="1"/>
    <col min="14612" max="14612" width="7.140625" style="34" customWidth="1"/>
    <col min="14613" max="14613" width="8.28515625" style="34" customWidth="1"/>
    <col min="14614" max="14614" width="5.85546875" style="34" customWidth="1"/>
    <col min="14615" max="14615" width="6.28515625" style="34" customWidth="1"/>
    <col min="14616" max="14619" width="5.85546875" style="34" customWidth="1"/>
    <col min="14620" max="14620" width="13.7109375" style="34" customWidth="1"/>
    <col min="14621" max="14632" width="5.85546875" style="34" customWidth="1"/>
    <col min="14633" max="14848" width="6.7109375" style="34"/>
    <col min="14849" max="14849" width="3.7109375" style="34" customWidth="1"/>
    <col min="14850" max="14850" width="5" style="34" customWidth="1"/>
    <col min="14851" max="14853" width="4.7109375" style="34" customWidth="1"/>
    <col min="14854" max="14854" width="22.85546875" style="34" customWidth="1"/>
    <col min="14855" max="14855" width="18.28515625" style="34" customWidth="1"/>
    <col min="14856" max="14856" width="17" style="34" customWidth="1"/>
    <col min="14857" max="14857" width="13.7109375" style="34" customWidth="1"/>
    <col min="14858" max="14858" width="6.140625" style="34" customWidth="1"/>
    <col min="14859" max="14860" width="6.42578125" style="34" customWidth="1"/>
    <col min="14861" max="14861" width="9.5703125" style="34" customWidth="1"/>
    <col min="14862" max="14862" width="21.42578125" style="34" customWidth="1"/>
    <col min="14863" max="14863" width="15.42578125" style="34" customWidth="1"/>
    <col min="14864" max="14865" width="5.85546875" style="34" customWidth="1"/>
    <col min="14866" max="14867" width="7.42578125" style="34" customWidth="1"/>
    <col min="14868" max="14868" width="7.140625" style="34" customWidth="1"/>
    <col min="14869" max="14869" width="8.28515625" style="34" customWidth="1"/>
    <col min="14870" max="14870" width="5.85546875" style="34" customWidth="1"/>
    <col min="14871" max="14871" width="6.28515625" style="34" customWidth="1"/>
    <col min="14872" max="14875" width="5.85546875" style="34" customWidth="1"/>
    <col min="14876" max="14876" width="13.7109375" style="34" customWidth="1"/>
    <col min="14877" max="14888" width="5.85546875" style="34" customWidth="1"/>
    <col min="14889" max="15104" width="6.7109375" style="34"/>
    <col min="15105" max="15105" width="3.7109375" style="34" customWidth="1"/>
    <col min="15106" max="15106" width="5" style="34" customWidth="1"/>
    <col min="15107" max="15109" width="4.7109375" style="34" customWidth="1"/>
    <col min="15110" max="15110" width="22.85546875" style="34" customWidth="1"/>
    <col min="15111" max="15111" width="18.28515625" style="34" customWidth="1"/>
    <col min="15112" max="15112" width="17" style="34" customWidth="1"/>
    <col min="15113" max="15113" width="13.7109375" style="34" customWidth="1"/>
    <col min="15114" max="15114" width="6.140625" style="34" customWidth="1"/>
    <col min="15115" max="15116" width="6.42578125" style="34" customWidth="1"/>
    <col min="15117" max="15117" width="9.5703125" style="34" customWidth="1"/>
    <col min="15118" max="15118" width="21.42578125" style="34" customWidth="1"/>
    <col min="15119" max="15119" width="15.42578125" style="34" customWidth="1"/>
    <col min="15120" max="15121" width="5.85546875" style="34" customWidth="1"/>
    <col min="15122" max="15123" width="7.42578125" style="34" customWidth="1"/>
    <col min="15124" max="15124" width="7.140625" style="34" customWidth="1"/>
    <col min="15125" max="15125" width="8.28515625" style="34" customWidth="1"/>
    <col min="15126" max="15126" width="5.85546875" style="34" customWidth="1"/>
    <col min="15127" max="15127" width="6.28515625" style="34" customWidth="1"/>
    <col min="15128" max="15131" width="5.85546875" style="34" customWidth="1"/>
    <col min="15132" max="15132" width="13.7109375" style="34" customWidth="1"/>
    <col min="15133" max="15144" width="5.85546875" style="34" customWidth="1"/>
    <col min="15145" max="15360" width="6.7109375" style="34"/>
    <col min="15361" max="15361" width="3.7109375" style="34" customWidth="1"/>
    <col min="15362" max="15362" width="5" style="34" customWidth="1"/>
    <col min="15363" max="15365" width="4.7109375" style="34" customWidth="1"/>
    <col min="15366" max="15366" width="22.85546875" style="34" customWidth="1"/>
    <col min="15367" max="15367" width="18.28515625" style="34" customWidth="1"/>
    <col min="15368" max="15368" width="17" style="34" customWidth="1"/>
    <col min="15369" max="15369" width="13.7109375" style="34" customWidth="1"/>
    <col min="15370" max="15370" width="6.140625" style="34" customWidth="1"/>
    <col min="15371" max="15372" width="6.42578125" style="34" customWidth="1"/>
    <col min="15373" max="15373" width="9.5703125" style="34" customWidth="1"/>
    <col min="15374" max="15374" width="21.42578125" style="34" customWidth="1"/>
    <col min="15375" max="15375" width="15.42578125" style="34" customWidth="1"/>
    <col min="15376" max="15377" width="5.85546875" style="34" customWidth="1"/>
    <col min="15378" max="15379" width="7.42578125" style="34" customWidth="1"/>
    <col min="15380" max="15380" width="7.140625" style="34" customWidth="1"/>
    <col min="15381" max="15381" width="8.28515625" style="34" customWidth="1"/>
    <col min="15382" max="15382" width="5.85546875" style="34" customWidth="1"/>
    <col min="15383" max="15383" width="6.28515625" style="34" customWidth="1"/>
    <col min="15384" max="15387" width="5.85546875" style="34" customWidth="1"/>
    <col min="15388" max="15388" width="13.7109375" style="34" customWidth="1"/>
    <col min="15389" max="15400" width="5.85546875" style="34" customWidth="1"/>
    <col min="15401" max="15616" width="6.7109375" style="34"/>
    <col min="15617" max="15617" width="3.7109375" style="34" customWidth="1"/>
    <col min="15618" max="15618" width="5" style="34" customWidth="1"/>
    <col min="15619" max="15621" width="4.7109375" style="34" customWidth="1"/>
    <col min="15622" max="15622" width="22.85546875" style="34" customWidth="1"/>
    <col min="15623" max="15623" width="18.28515625" style="34" customWidth="1"/>
    <col min="15624" max="15624" width="17" style="34" customWidth="1"/>
    <col min="15625" max="15625" width="13.7109375" style="34" customWidth="1"/>
    <col min="15626" max="15626" width="6.140625" style="34" customWidth="1"/>
    <col min="15627" max="15628" width="6.42578125" style="34" customWidth="1"/>
    <col min="15629" max="15629" width="9.5703125" style="34" customWidth="1"/>
    <col min="15630" max="15630" width="21.42578125" style="34" customWidth="1"/>
    <col min="15631" max="15631" width="15.42578125" style="34" customWidth="1"/>
    <col min="15632" max="15633" width="5.85546875" style="34" customWidth="1"/>
    <col min="15634" max="15635" width="7.42578125" style="34" customWidth="1"/>
    <col min="15636" max="15636" width="7.140625" style="34" customWidth="1"/>
    <col min="15637" max="15637" width="8.28515625" style="34" customWidth="1"/>
    <col min="15638" max="15638" width="5.85546875" style="34" customWidth="1"/>
    <col min="15639" max="15639" width="6.28515625" style="34" customWidth="1"/>
    <col min="15640" max="15643" width="5.85546875" style="34" customWidth="1"/>
    <col min="15644" max="15644" width="13.7109375" style="34" customWidth="1"/>
    <col min="15645" max="15656" width="5.85546875" style="34" customWidth="1"/>
    <col min="15657" max="15872" width="6.7109375" style="34"/>
    <col min="15873" max="15873" width="3.7109375" style="34" customWidth="1"/>
    <col min="15874" max="15874" width="5" style="34" customWidth="1"/>
    <col min="15875" max="15877" width="4.7109375" style="34" customWidth="1"/>
    <col min="15878" max="15878" width="22.85546875" style="34" customWidth="1"/>
    <col min="15879" max="15879" width="18.28515625" style="34" customWidth="1"/>
    <col min="15880" max="15880" width="17" style="34" customWidth="1"/>
    <col min="15881" max="15881" width="13.7109375" style="34" customWidth="1"/>
    <col min="15882" max="15882" width="6.140625" style="34" customWidth="1"/>
    <col min="15883" max="15884" width="6.42578125" style="34" customWidth="1"/>
    <col min="15885" max="15885" width="9.5703125" style="34" customWidth="1"/>
    <col min="15886" max="15886" width="21.42578125" style="34" customWidth="1"/>
    <col min="15887" max="15887" width="15.42578125" style="34" customWidth="1"/>
    <col min="15888" max="15889" width="5.85546875" style="34" customWidth="1"/>
    <col min="15890" max="15891" width="7.42578125" style="34" customWidth="1"/>
    <col min="15892" max="15892" width="7.140625" style="34" customWidth="1"/>
    <col min="15893" max="15893" width="8.28515625" style="34" customWidth="1"/>
    <col min="15894" max="15894" width="5.85546875" style="34" customWidth="1"/>
    <col min="15895" max="15895" width="6.28515625" style="34" customWidth="1"/>
    <col min="15896" max="15899" width="5.85546875" style="34" customWidth="1"/>
    <col min="15900" max="15900" width="13.7109375" style="34" customWidth="1"/>
    <col min="15901" max="15912" width="5.85546875" style="34" customWidth="1"/>
    <col min="15913" max="16128" width="6.7109375" style="34"/>
    <col min="16129" max="16129" width="3.7109375" style="34" customWidth="1"/>
    <col min="16130" max="16130" width="5" style="34" customWidth="1"/>
    <col min="16131" max="16133" width="4.7109375" style="34" customWidth="1"/>
    <col min="16134" max="16134" width="22.85546875" style="34" customWidth="1"/>
    <col min="16135" max="16135" width="18.28515625" style="34" customWidth="1"/>
    <col min="16136" max="16136" width="17" style="34" customWidth="1"/>
    <col min="16137" max="16137" width="13.7109375" style="34" customWidth="1"/>
    <col min="16138" max="16138" width="6.140625" style="34" customWidth="1"/>
    <col min="16139" max="16140" width="6.42578125" style="34" customWidth="1"/>
    <col min="16141" max="16141" width="9.5703125" style="34" customWidth="1"/>
    <col min="16142" max="16142" width="21.42578125" style="34" customWidth="1"/>
    <col min="16143" max="16143" width="15.42578125" style="34" customWidth="1"/>
    <col min="16144" max="16145" width="5.85546875" style="34" customWidth="1"/>
    <col min="16146" max="16147" width="7.42578125" style="34" customWidth="1"/>
    <col min="16148" max="16148" width="7.140625" style="34" customWidth="1"/>
    <col min="16149" max="16149" width="8.28515625" style="34" customWidth="1"/>
    <col min="16150" max="16150" width="5.85546875" style="34" customWidth="1"/>
    <col min="16151" max="16151" width="6.28515625" style="34" customWidth="1"/>
    <col min="16152" max="16155" width="5.85546875" style="34" customWidth="1"/>
    <col min="16156" max="16156" width="13.7109375" style="34" customWidth="1"/>
    <col min="16157" max="16168" width="5.85546875" style="34" customWidth="1"/>
    <col min="16169" max="16384" width="6.7109375" style="34"/>
  </cols>
  <sheetData>
    <row r="1" spans="1:53" ht="69" customHeight="1" thickBot="1" x14ac:dyDescent="0.2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53" ht="12.75" customHeight="1" x14ac:dyDescent="0.2">
      <c r="A2" s="424" t="s">
        <v>313</v>
      </c>
      <c r="B2" s="424"/>
      <c r="C2" s="424"/>
      <c r="D2" s="424"/>
      <c r="E2" s="424"/>
      <c r="F2" s="424"/>
      <c r="G2" s="424"/>
      <c r="H2" s="424"/>
      <c r="I2" s="424"/>
      <c r="J2" s="424"/>
      <c r="K2" s="424"/>
      <c r="L2" s="424"/>
      <c r="M2" s="424" t="s">
        <v>398</v>
      </c>
      <c r="N2" s="424"/>
      <c r="O2" s="424"/>
      <c r="P2" s="424"/>
      <c r="Q2" s="424"/>
      <c r="R2" s="424"/>
      <c r="S2" s="424"/>
      <c r="T2" s="424"/>
      <c r="U2" s="424"/>
      <c r="V2" s="424"/>
      <c r="W2" s="424"/>
      <c r="X2" s="424"/>
      <c r="Y2" s="424"/>
      <c r="Z2" s="424"/>
      <c r="AA2" s="424"/>
      <c r="AB2" s="424"/>
      <c r="AC2" s="424"/>
      <c r="AD2" s="425"/>
      <c r="AE2" s="624" t="s">
        <v>399</v>
      </c>
      <c r="AF2" s="560"/>
      <c r="AG2" s="560"/>
      <c r="AH2" s="560"/>
      <c r="AI2" s="560"/>
      <c r="AJ2" s="560"/>
      <c r="AK2" s="560"/>
      <c r="AL2" s="560"/>
      <c r="AM2" s="560"/>
      <c r="AN2" s="561"/>
    </row>
    <row r="3" spans="1:53" ht="27" customHeight="1" thickBot="1" x14ac:dyDescent="0.25">
      <c r="A3" s="477" t="s">
        <v>400</v>
      </c>
      <c r="B3" s="503"/>
      <c r="C3" s="503"/>
      <c r="D3" s="503"/>
      <c r="E3" s="503"/>
      <c r="F3" s="503"/>
      <c r="G3" s="503"/>
      <c r="H3" s="503"/>
      <c r="I3" s="503"/>
      <c r="J3" s="503"/>
      <c r="K3" s="503"/>
      <c r="L3" s="504"/>
      <c r="M3" s="476" t="s">
        <v>401</v>
      </c>
      <c r="N3" s="476"/>
      <c r="O3" s="476"/>
      <c r="P3" s="476"/>
      <c r="Q3" s="476"/>
      <c r="R3" s="476"/>
      <c r="S3" s="476"/>
      <c r="T3" s="476"/>
      <c r="U3" s="476"/>
      <c r="V3" s="476"/>
      <c r="W3" s="476"/>
      <c r="X3" s="476"/>
      <c r="Y3" s="476"/>
      <c r="Z3" s="476"/>
      <c r="AA3" s="476"/>
      <c r="AB3" s="476"/>
      <c r="AC3" s="476"/>
      <c r="AD3" s="477"/>
      <c r="AE3" s="624"/>
      <c r="AF3" s="560"/>
      <c r="AG3" s="560"/>
      <c r="AH3" s="560"/>
      <c r="AI3" s="560"/>
      <c r="AJ3" s="560"/>
      <c r="AK3" s="560"/>
      <c r="AL3" s="560"/>
      <c r="AM3" s="560"/>
      <c r="AN3" s="561"/>
    </row>
    <row r="4" spans="1:53" ht="12.75" customHeight="1" thickBot="1" x14ac:dyDescent="0.25">
      <c r="A4" s="458" t="s">
        <v>6</v>
      </c>
      <c r="B4" s="459"/>
      <c r="C4" s="459"/>
      <c r="D4" s="459"/>
      <c r="E4" s="459"/>
      <c r="F4" s="459"/>
      <c r="G4" s="459"/>
      <c r="H4" s="459"/>
      <c r="I4" s="459"/>
      <c r="J4" s="459"/>
      <c r="K4" s="459"/>
      <c r="L4" s="459"/>
      <c r="M4" s="459"/>
      <c r="N4" s="459"/>
      <c r="O4" s="459"/>
      <c r="P4" s="462" t="s">
        <v>7</v>
      </c>
      <c r="Q4" s="462"/>
      <c r="R4" s="462"/>
      <c r="S4" s="462"/>
      <c r="T4" s="462"/>
      <c r="U4" s="462"/>
      <c r="V4" s="462"/>
      <c r="W4" s="462"/>
      <c r="X4" s="462"/>
      <c r="Y4" s="462"/>
      <c r="Z4" s="462"/>
      <c r="AA4" s="462"/>
      <c r="AB4" s="621" t="s">
        <v>8</v>
      </c>
      <c r="AC4" s="622"/>
      <c r="AD4" s="622"/>
      <c r="AE4" s="622"/>
      <c r="AF4" s="622"/>
      <c r="AG4" s="622"/>
      <c r="AH4" s="622"/>
      <c r="AI4" s="622"/>
      <c r="AJ4" s="622"/>
      <c r="AK4" s="622"/>
      <c r="AL4" s="622"/>
      <c r="AM4" s="622"/>
      <c r="AN4" s="623"/>
    </row>
    <row r="5" spans="1:53" ht="27" customHeight="1" x14ac:dyDescent="0.2">
      <c r="A5" s="372" t="s">
        <v>9</v>
      </c>
      <c r="B5" s="466" t="s">
        <v>10</v>
      </c>
      <c r="C5" s="466"/>
      <c r="D5" s="466"/>
      <c r="E5" s="466"/>
      <c r="F5" s="374" t="s">
        <v>11</v>
      </c>
      <c r="G5" s="374" t="s">
        <v>12</v>
      </c>
      <c r="H5" s="374" t="s">
        <v>13</v>
      </c>
      <c r="I5" s="374" t="s">
        <v>14</v>
      </c>
      <c r="J5" s="374" t="s">
        <v>15</v>
      </c>
      <c r="K5" s="374" t="s">
        <v>16</v>
      </c>
      <c r="L5" s="374"/>
      <c r="M5" s="374" t="s">
        <v>17</v>
      </c>
      <c r="N5" s="374" t="s">
        <v>75</v>
      </c>
      <c r="O5" s="374" t="s">
        <v>19</v>
      </c>
      <c r="P5" s="619" t="s">
        <v>20</v>
      </c>
      <c r="Q5" s="619" t="s">
        <v>21</v>
      </c>
      <c r="R5" s="619" t="s">
        <v>22</v>
      </c>
      <c r="S5" s="619" t="s">
        <v>23</v>
      </c>
      <c r="T5" s="619" t="s">
        <v>24</v>
      </c>
      <c r="U5" s="619" t="s">
        <v>25</v>
      </c>
      <c r="V5" s="619" t="s">
        <v>26</v>
      </c>
      <c r="W5" s="619" t="s">
        <v>27</v>
      </c>
      <c r="X5" s="619" t="s">
        <v>28</v>
      </c>
      <c r="Y5" s="619" t="s">
        <v>29</v>
      </c>
      <c r="Z5" s="619" t="s">
        <v>30</v>
      </c>
      <c r="AA5" s="619" t="s">
        <v>31</v>
      </c>
      <c r="AB5" s="620" t="s">
        <v>32</v>
      </c>
      <c r="AC5" s="615" t="s">
        <v>20</v>
      </c>
      <c r="AD5" s="615" t="s">
        <v>21</v>
      </c>
      <c r="AE5" s="615" t="s">
        <v>22</v>
      </c>
      <c r="AF5" s="615" t="s">
        <v>23</v>
      </c>
      <c r="AG5" s="615" t="s">
        <v>24</v>
      </c>
      <c r="AH5" s="615" t="s">
        <v>25</v>
      </c>
      <c r="AI5" s="615" t="s">
        <v>26</v>
      </c>
      <c r="AJ5" s="615" t="s">
        <v>27</v>
      </c>
      <c r="AK5" s="615" t="s">
        <v>28</v>
      </c>
      <c r="AL5" s="615" t="s">
        <v>29</v>
      </c>
      <c r="AM5" s="615" t="s">
        <v>30</v>
      </c>
      <c r="AN5" s="616" t="s">
        <v>31</v>
      </c>
    </row>
    <row r="6" spans="1:53" ht="22.5" customHeight="1" x14ac:dyDescent="0.2">
      <c r="A6" s="379"/>
      <c r="B6" s="44">
        <v>1</v>
      </c>
      <c r="C6" s="44">
        <v>2</v>
      </c>
      <c r="D6" s="44">
        <v>3</v>
      </c>
      <c r="E6" s="44">
        <v>4</v>
      </c>
      <c r="F6" s="370"/>
      <c r="G6" s="370"/>
      <c r="H6" s="370"/>
      <c r="I6" s="370"/>
      <c r="J6" s="370"/>
      <c r="K6" s="44" t="s">
        <v>33</v>
      </c>
      <c r="L6" s="44" t="s">
        <v>34</v>
      </c>
      <c r="M6" s="370"/>
      <c r="N6" s="370"/>
      <c r="O6" s="370"/>
      <c r="P6" s="414"/>
      <c r="Q6" s="414"/>
      <c r="R6" s="414"/>
      <c r="S6" s="414"/>
      <c r="T6" s="414"/>
      <c r="U6" s="414"/>
      <c r="V6" s="414"/>
      <c r="W6" s="414"/>
      <c r="X6" s="414"/>
      <c r="Y6" s="414"/>
      <c r="Z6" s="414"/>
      <c r="AA6" s="414"/>
      <c r="AB6" s="572"/>
      <c r="AC6" s="403"/>
      <c r="AD6" s="403"/>
      <c r="AE6" s="403"/>
      <c r="AF6" s="403"/>
      <c r="AG6" s="403"/>
      <c r="AH6" s="403"/>
      <c r="AI6" s="403"/>
      <c r="AJ6" s="403"/>
      <c r="AK6" s="403"/>
      <c r="AL6" s="403"/>
      <c r="AM6" s="403"/>
      <c r="AN6" s="551"/>
    </row>
    <row r="7" spans="1:53" s="214" customFormat="1" ht="143.25" customHeight="1" x14ac:dyDescent="0.2">
      <c r="A7" s="288">
        <v>1</v>
      </c>
      <c r="B7" s="289"/>
      <c r="C7" s="289" t="s">
        <v>76</v>
      </c>
      <c r="D7" s="289"/>
      <c r="E7" s="289"/>
      <c r="F7" s="290" t="s">
        <v>402</v>
      </c>
      <c r="G7" s="291" t="s">
        <v>403</v>
      </c>
      <c r="H7" s="290" t="s">
        <v>404</v>
      </c>
      <c r="I7" s="289" t="s">
        <v>60</v>
      </c>
      <c r="J7" s="292">
        <v>0.8</v>
      </c>
      <c r="K7" s="47" t="s">
        <v>405</v>
      </c>
      <c r="L7" s="20" t="s">
        <v>406</v>
      </c>
      <c r="M7" s="293" t="s">
        <v>41</v>
      </c>
      <c r="N7" s="290" t="s">
        <v>407</v>
      </c>
      <c r="O7" s="290" t="s">
        <v>408</v>
      </c>
      <c r="P7" s="294" t="s">
        <v>43</v>
      </c>
      <c r="Q7" s="294" t="s">
        <v>43</v>
      </c>
      <c r="R7" s="294">
        <v>0.8</v>
      </c>
      <c r="S7" s="294" t="s">
        <v>43</v>
      </c>
      <c r="T7" s="294" t="s">
        <v>43</v>
      </c>
      <c r="U7" s="294">
        <v>1</v>
      </c>
      <c r="V7" s="295" t="s">
        <v>43</v>
      </c>
      <c r="W7" s="295" t="s">
        <v>43</v>
      </c>
      <c r="X7" s="295">
        <v>1</v>
      </c>
      <c r="Y7" s="295"/>
      <c r="Z7" s="295"/>
      <c r="AA7" s="295"/>
      <c r="AB7" s="296">
        <v>1</v>
      </c>
      <c r="AC7" s="294" t="s">
        <v>43</v>
      </c>
      <c r="AD7" s="294" t="s">
        <v>43</v>
      </c>
      <c r="AE7" s="297" t="s">
        <v>409</v>
      </c>
      <c r="AF7" s="294" t="s">
        <v>43</v>
      </c>
      <c r="AG7" s="294" t="s">
        <v>43</v>
      </c>
      <c r="AH7" s="298" t="s">
        <v>410</v>
      </c>
      <c r="AI7" s="294" t="s">
        <v>43</v>
      </c>
      <c r="AJ7" s="294" t="s">
        <v>43</v>
      </c>
      <c r="AK7" s="298" t="s">
        <v>410</v>
      </c>
      <c r="AL7" s="295"/>
      <c r="AM7" s="295"/>
      <c r="AN7" s="295"/>
      <c r="AO7" s="205"/>
      <c r="AP7" s="205"/>
      <c r="AQ7" s="205"/>
      <c r="AR7" s="205"/>
      <c r="AS7" s="205"/>
      <c r="AT7" s="205"/>
      <c r="AU7" s="205"/>
      <c r="AV7" s="205"/>
      <c r="AW7" s="205"/>
      <c r="AX7" s="205"/>
      <c r="AY7" s="205"/>
      <c r="AZ7" s="205"/>
      <c r="BA7" s="205"/>
    </row>
    <row r="8" spans="1:53" s="307" customFormat="1" ht="143.25" customHeight="1" thickBot="1" x14ac:dyDescent="0.25">
      <c r="A8" s="299">
        <v>2</v>
      </c>
      <c r="B8" s="300"/>
      <c r="C8" s="300" t="s">
        <v>76</v>
      </c>
      <c r="D8" s="300"/>
      <c r="E8" s="301"/>
      <c r="F8" s="302" t="s">
        <v>411</v>
      </c>
      <c r="G8" s="303" t="s">
        <v>412</v>
      </c>
      <c r="H8" s="302" t="s">
        <v>413</v>
      </c>
      <c r="I8" s="301" t="s">
        <v>60</v>
      </c>
      <c r="J8" s="304">
        <v>0.8</v>
      </c>
      <c r="K8" s="47" t="s">
        <v>405</v>
      </c>
      <c r="L8" s="20" t="s">
        <v>406</v>
      </c>
      <c r="M8" s="293" t="s">
        <v>41</v>
      </c>
      <c r="N8" s="305" t="s">
        <v>414</v>
      </c>
      <c r="O8" s="305" t="s">
        <v>408</v>
      </c>
      <c r="P8" s="294" t="s">
        <v>43</v>
      </c>
      <c r="Q8" s="294" t="s">
        <v>43</v>
      </c>
      <c r="R8" s="294">
        <v>0.8</v>
      </c>
      <c r="S8" s="294" t="s">
        <v>43</v>
      </c>
      <c r="T8" s="294" t="s">
        <v>43</v>
      </c>
      <c r="U8" s="294">
        <v>0.8</v>
      </c>
      <c r="V8" s="295" t="s">
        <v>43</v>
      </c>
      <c r="W8" s="295" t="s">
        <v>43</v>
      </c>
      <c r="X8" s="294">
        <v>1</v>
      </c>
      <c r="Y8" s="295"/>
      <c r="Z8" s="295"/>
      <c r="AA8" s="295"/>
      <c r="AB8" s="306">
        <v>1</v>
      </c>
      <c r="AC8" s="294" t="s">
        <v>43</v>
      </c>
      <c r="AD8" s="294" t="s">
        <v>43</v>
      </c>
      <c r="AE8" s="297" t="s">
        <v>409</v>
      </c>
      <c r="AF8" s="294" t="s">
        <v>43</v>
      </c>
      <c r="AG8" s="294" t="s">
        <v>43</v>
      </c>
      <c r="AH8" s="298" t="s">
        <v>410</v>
      </c>
      <c r="AI8" s="294" t="s">
        <v>43</v>
      </c>
      <c r="AJ8" s="294" t="s">
        <v>43</v>
      </c>
      <c r="AK8" s="298" t="s">
        <v>410</v>
      </c>
      <c r="AL8" s="295"/>
      <c r="AM8" s="295"/>
      <c r="AN8" s="295"/>
      <c r="AO8" s="205"/>
      <c r="AP8" s="205"/>
      <c r="AQ8" s="205"/>
      <c r="AR8" s="205"/>
      <c r="AS8" s="205"/>
      <c r="AT8" s="205"/>
      <c r="AU8" s="205"/>
      <c r="AV8" s="205"/>
      <c r="AW8" s="205"/>
      <c r="AX8" s="205"/>
      <c r="AY8" s="205"/>
      <c r="AZ8" s="205"/>
      <c r="BA8" s="205"/>
    </row>
    <row r="9" spans="1:53" ht="12" customHeight="1" thickBot="1" x14ac:dyDescent="0.25">
      <c r="A9" s="617" t="s">
        <v>65</v>
      </c>
      <c r="B9" s="618"/>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c r="AJ9" s="618"/>
      <c r="AK9" s="618"/>
      <c r="AL9" s="618"/>
      <c r="AM9" s="618"/>
      <c r="AN9" s="363"/>
    </row>
    <row r="10" spans="1:53" ht="91.5" customHeight="1" thickBot="1" x14ac:dyDescent="0.25">
      <c r="A10" s="612" t="s">
        <v>521</v>
      </c>
      <c r="B10" s="613"/>
      <c r="C10" s="613"/>
      <c r="D10" s="613"/>
      <c r="E10" s="613"/>
      <c r="F10" s="613"/>
      <c r="G10" s="613"/>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3"/>
      <c r="AM10" s="613"/>
      <c r="AN10" s="614"/>
    </row>
    <row r="11" spans="1:53" x14ac:dyDescent="0.2">
      <c r="A11" s="308"/>
      <c r="B11" s="309"/>
      <c r="C11" s="309"/>
      <c r="D11" s="309"/>
      <c r="E11" s="309"/>
      <c r="F11" s="309"/>
      <c r="G11" s="309"/>
    </row>
    <row r="12" spans="1:53" s="3" customFormat="1" x14ac:dyDescent="0.2">
      <c r="A12" s="309"/>
      <c r="B12" s="309"/>
      <c r="C12" s="309"/>
      <c r="D12" s="309"/>
      <c r="E12" s="309"/>
      <c r="F12" s="309"/>
      <c r="G12" s="309"/>
    </row>
    <row r="13" spans="1:53" s="3" customFormat="1" x14ac:dyDescent="0.2">
      <c r="A13" s="309"/>
      <c r="B13" s="309"/>
      <c r="C13" s="309"/>
      <c r="D13" s="309"/>
      <c r="E13" s="309"/>
      <c r="F13" s="309"/>
      <c r="G13" s="309"/>
    </row>
    <row r="14" spans="1:53" s="3" customFormat="1" x14ac:dyDescent="0.2">
      <c r="A14" s="309"/>
      <c r="B14" s="309"/>
      <c r="C14" s="309"/>
      <c r="D14" s="309"/>
      <c r="E14" s="309"/>
      <c r="F14" s="309"/>
      <c r="G14" s="309"/>
    </row>
    <row r="15" spans="1:53" s="3" customFormat="1" x14ac:dyDescent="0.2">
      <c r="Q15" s="310"/>
    </row>
    <row r="16" spans="1:53" s="3" customFormat="1" x14ac:dyDescent="0.2"/>
    <row r="17" s="3" customFormat="1" x14ac:dyDescent="0.2"/>
    <row r="18" s="3" customFormat="1" x14ac:dyDescent="0.2"/>
    <row r="19" s="3" customFormat="1" x14ac:dyDescent="0.2"/>
    <row r="20" s="3" customFormat="1" x14ac:dyDescent="0.2"/>
    <row r="21" s="3" customFormat="1" x14ac:dyDescent="0.2"/>
    <row r="22" s="3" customFormat="1" x14ac:dyDescent="0.2"/>
    <row r="23" s="3" customFormat="1" x14ac:dyDescent="0.2"/>
    <row r="24" s="3" customFormat="1" x14ac:dyDescent="0.2"/>
  </sheetData>
  <mergeCells count="47">
    <mergeCell ref="A10:AN10"/>
    <mergeCell ref="AJ5:AJ6"/>
    <mergeCell ref="AK5:AK6"/>
    <mergeCell ref="AL5:AL6"/>
    <mergeCell ref="AM5:AM6"/>
    <mergeCell ref="AN5:AN6"/>
    <mergeCell ref="A9:AN9"/>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N4"/>
    <mergeCell ref="A5:A6"/>
    <mergeCell ref="B5:E5"/>
    <mergeCell ref="F5:F6"/>
    <mergeCell ref="G5:G6"/>
    <mergeCell ref="H5:H6"/>
    <mergeCell ref="I5:I6"/>
    <mergeCell ref="J5:J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
  <sheetViews>
    <sheetView zoomScale="80" zoomScaleNormal="80" zoomScalePageLayoutView="40" workbookViewId="0">
      <selection activeCell="L14" sqref="L14"/>
    </sheetView>
  </sheetViews>
  <sheetFormatPr baseColWidth="10" defaultColWidth="6.7109375" defaultRowHeight="12.75" x14ac:dyDescent="0.2"/>
  <cols>
    <col min="1" max="1" width="3.7109375" style="34" customWidth="1"/>
    <col min="2" max="2" width="5" style="34" customWidth="1"/>
    <col min="3" max="5" width="4.7109375" style="34" customWidth="1"/>
    <col min="6" max="6" width="12.7109375" style="34" customWidth="1"/>
    <col min="7" max="7" width="10.5703125" style="34" customWidth="1"/>
    <col min="8" max="8" width="18.5703125" style="34" customWidth="1"/>
    <col min="9" max="9" width="13.7109375" style="34" customWidth="1"/>
    <col min="10" max="11" width="6.140625" style="34" customWidth="1"/>
    <col min="12" max="12" width="7.7109375" style="34" customWidth="1"/>
    <col min="13" max="13" width="9.5703125" style="34" customWidth="1"/>
    <col min="14" max="14" width="21.42578125" style="34" customWidth="1"/>
    <col min="15" max="15" width="15.42578125" style="34" customWidth="1"/>
    <col min="16" max="27" width="6.7109375" style="34"/>
    <col min="28" max="28" width="9.7109375" style="34" customWidth="1"/>
    <col min="29" max="40" width="6.7109375" style="34"/>
    <col min="41" max="256" width="6.7109375" style="3"/>
    <col min="257" max="257" width="3.7109375" style="3" customWidth="1"/>
    <col min="258" max="258" width="5" style="3" customWidth="1"/>
    <col min="259" max="261" width="4.7109375" style="3" customWidth="1"/>
    <col min="262" max="262" width="12.7109375" style="3" customWidth="1"/>
    <col min="263" max="263" width="10.5703125" style="3" customWidth="1"/>
    <col min="264" max="264" width="18.5703125" style="3" customWidth="1"/>
    <col min="265" max="265" width="13.7109375" style="3" customWidth="1"/>
    <col min="266" max="267" width="6.140625" style="3" customWidth="1"/>
    <col min="268" max="268" width="7.7109375" style="3" customWidth="1"/>
    <col min="269" max="269" width="9.5703125" style="3" customWidth="1"/>
    <col min="270" max="270" width="21.42578125" style="3" customWidth="1"/>
    <col min="271" max="271" width="15.42578125" style="3" customWidth="1"/>
    <col min="272" max="283" width="6.7109375" style="3"/>
    <col min="284" max="284" width="9.7109375" style="3" customWidth="1"/>
    <col min="285" max="512" width="6.7109375" style="3"/>
    <col min="513" max="513" width="3.7109375" style="3" customWidth="1"/>
    <col min="514" max="514" width="5" style="3" customWidth="1"/>
    <col min="515" max="517" width="4.7109375" style="3" customWidth="1"/>
    <col min="518" max="518" width="12.7109375" style="3" customWidth="1"/>
    <col min="519" max="519" width="10.5703125" style="3" customWidth="1"/>
    <col min="520" max="520" width="18.5703125" style="3" customWidth="1"/>
    <col min="521" max="521" width="13.7109375" style="3" customWidth="1"/>
    <col min="522" max="523" width="6.140625" style="3" customWidth="1"/>
    <col min="524" max="524" width="7.7109375" style="3" customWidth="1"/>
    <col min="525" max="525" width="9.5703125" style="3" customWidth="1"/>
    <col min="526" max="526" width="21.42578125" style="3" customWidth="1"/>
    <col min="527" max="527" width="15.42578125" style="3" customWidth="1"/>
    <col min="528" max="539" width="6.7109375" style="3"/>
    <col min="540" max="540" width="9.7109375" style="3" customWidth="1"/>
    <col min="541" max="768" width="6.7109375" style="3"/>
    <col min="769" max="769" width="3.7109375" style="3" customWidth="1"/>
    <col min="770" max="770" width="5" style="3" customWidth="1"/>
    <col min="771" max="773" width="4.7109375" style="3" customWidth="1"/>
    <col min="774" max="774" width="12.7109375" style="3" customWidth="1"/>
    <col min="775" max="775" width="10.5703125" style="3" customWidth="1"/>
    <col min="776" max="776" width="18.5703125" style="3" customWidth="1"/>
    <col min="777" max="777" width="13.7109375" style="3" customWidth="1"/>
    <col min="778" max="779" width="6.140625" style="3" customWidth="1"/>
    <col min="780" max="780" width="7.7109375" style="3" customWidth="1"/>
    <col min="781" max="781" width="9.5703125" style="3" customWidth="1"/>
    <col min="782" max="782" width="21.42578125" style="3" customWidth="1"/>
    <col min="783" max="783" width="15.42578125" style="3" customWidth="1"/>
    <col min="784" max="795" width="6.7109375" style="3"/>
    <col min="796" max="796" width="9.7109375" style="3" customWidth="1"/>
    <col min="797" max="1024" width="6.7109375" style="3"/>
    <col min="1025" max="1025" width="3.7109375" style="3" customWidth="1"/>
    <col min="1026" max="1026" width="5" style="3" customWidth="1"/>
    <col min="1027" max="1029" width="4.7109375" style="3" customWidth="1"/>
    <col min="1030" max="1030" width="12.7109375" style="3" customWidth="1"/>
    <col min="1031" max="1031" width="10.5703125" style="3" customWidth="1"/>
    <col min="1032" max="1032" width="18.5703125" style="3" customWidth="1"/>
    <col min="1033" max="1033" width="13.7109375" style="3" customWidth="1"/>
    <col min="1034" max="1035" width="6.140625" style="3" customWidth="1"/>
    <col min="1036" max="1036" width="7.7109375" style="3" customWidth="1"/>
    <col min="1037" max="1037" width="9.5703125" style="3" customWidth="1"/>
    <col min="1038" max="1038" width="21.42578125" style="3" customWidth="1"/>
    <col min="1039" max="1039" width="15.42578125" style="3" customWidth="1"/>
    <col min="1040" max="1051" width="6.7109375" style="3"/>
    <col min="1052" max="1052" width="9.7109375" style="3" customWidth="1"/>
    <col min="1053" max="1280" width="6.7109375" style="3"/>
    <col min="1281" max="1281" width="3.7109375" style="3" customWidth="1"/>
    <col min="1282" max="1282" width="5" style="3" customWidth="1"/>
    <col min="1283" max="1285" width="4.7109375" style="3" customWidth="1"/>
    <col min="1286" max="1286" width="12.7109375" style="3" customWidth="1"/>
    <col min="1287" max="1287" width="10.5703125" style="3" customWidth="1"/>
    <col min="1288" max="1288" width="18.5703125" style="3" customWidth="1"/>
    <col min="1289" max="1289" width="13.7109375" style="3" customWidth="1"/>
    <col min="1290" max="1291" width="6.140625" style="3" customWidth="1"/>
    <col min="1292" max="1292" width="7.7109375" style="3" customWidth="1"/>
    <col min="1293" max="1293" width="9.5703125" style="3" customWidth="1"/>
    <col min="1294" max="1294" width="21.42578125" style="3" customWidth="1"/>
    <col min="1295" max="1295" width="15.42578125" style="3" customWidth="1"/>
    <col min="1296" max="1307" width="6.7109375" style="3"/>
    <col min="1308" max="1308" width="9.7109375" style="3" customWidth="1"/>
    <col min="1309" max="1536" width="6.7109375" style="3"/>
    <col min="1537" max="1537" width="3.7109375" style="3" customWidth="1"/>
    <col min="1538" max="1538" width="5" style="3" customWidth="1"/>
    <col min="1539" max="1541" width="4.7109375" style="3" customWidth="1"/>
    <col min="1542" max="1542" width="12.7109375" style="3" customWidth="1"/>
    <col min="1543" max="1543" width="10.5703125" style="3" customWidth="1"/>
    <col min="1544" max="1544" width="18.5703125" style="3" customWidth="1"/>
    <col min="1545" max="1545" width="13.7109375" style="3" customWidth="1"/>
    <col min="1546" max="1547" width="6.140625" style="3" customWidth="1"/>
    <col min="1548" max="1548" width="7.7109375" style="3" customWidth="1"/>
    <col min="1549" max="1549" width="9.5703125" style="3" customWidth="1"/>
    <col min="1550" max="1550" width="21.42578125" style="3" customWidth="1"/>
    <col min="1551" max="1551" width="15.42578125" style="3" customWidth="1"/>
    <col min="1552" max="1563" width="6.7109375" style="3"/>
    <col min="1564" max="1564" width="9.7109375" style="3" customWidth="1"/>
    <col min="1565" max="1792" width="6.7109375" style="3"/>
    <col min="1793" max="1793" width="3.7109375" style="3" customWidth="1"/>
    <col min="1794" max="1794" width="5" style="3" customWidth="1"/>
    <col min="1795" max="1797" width="4.7109375" style="3" customWidth="1"/>
    <col min="1798" max="1798" width="12.7109375" style="3" customWidth="1"/>
    <col min="1799" max="1799" width="10.5703125" style="3" customWidth="1"/>
    <col min="1800" max="1800" width="18.5703125" style="3" customWidth="1"/>
    <col min="1801" max="1801" width="13.7109375" style="3" customWidth="1"/>
    <col min="1802" max="1803" width="6.140625" style="3" customWidth="1"/>
    <col min="1804" max="1804" width="7.7109375" style="3" customWidth="1"/>
    <col min="1805" max="1805" width="9.5703125" style="3" customWidth="1"/>
    <col min="1806" max="1806" width="21.42578125" style="3" customWidth="1"/>
    <col min="1807" max="1807" width="15.42578125" style="3" customWidth="1"/>
    <col min="1808" max="1819" width="6.7109375" style="3"/>
    <col min="1820" max="1820" width="9.7109375" style="3" customWidth="1"/>
    <col min="1821" max="2048" width="6.7109375" style="3"/>
    <col min="2049" max="2049" width="3.7109375" style="3" customWidth="1"/>
    <col min="2050" max="2050" width="5" style="3" customWidth="1"/>
    <col min="2051" max="2053" width="4.7109375" style="3" customWidth="1"/>
    <col min="2054" max="2054" width="12.7109375" style="3" customWidth="1"/>
    <col min="2055" max="2055" width="10.5703125" style="3" customWidth="1"/>
    <col min="2056" max="2056" width="18.5703125" style="3" customWidth="1"/>
    <col min="2057" max="2057" width="13.7109375" style="3" customWidth="1"/>
    <col min="2058" max="2059" width="6.140625" style="3" customWidth="1"/>
    <col min="2060" max="2060" width="7.7109375" style="3" customWidth="1"/>
    <col min="2061" max="2061" width="9.5703125" style="3" customWidth="1"/>
    <col min="2062" max="2062" width="21.42578125" style="3" customWidth="1"/>
    <col min="2063" max="2063" width="15.42578125" style="3" customWidth="1"/>
    <col min="2064" max="2075" width="6.7109375" style="3"/>
    <col min="2076" max="2076" width="9.7109375" style="3" customWidth="1"/>
    <col min="2077" max="2304" width="6.7109375" style="3"/>
    <col min="2305" max="2305" width="3.7109375" style="3" customWidth="1"/>
    <col min="2306" max="2306" width="5" style="3" customWidth="1"/>
    <col min="2307" max="2309" width="4.7109375" style="3" customWidth="1"/>
    <col min="2310" max="2310" width="12.7109375" style="3" customWidth="1"/>
    <col min="2311" max="2311" width="10.5703125" style="3" customWidth="1"/>
    <col min="2312" max="2312" width="18.5703125" style="3" customWidth="1"/>
    <col min="2313" max="2313" width="13.7109375" style="3" customWidth="1"/>
    <col min="2314" max="2315" width="6.140625" style="3" customWidth="1"/>
    <col min="2316" max="2316" width="7.7109375" style="3" customWidth="1"/>
    <col min="2317" max="2317" width="9.5703125" style="3" customWidth="1"/>
    <col min="2318" max="2318" width="21.42578125" style="3" customWidth="1"/>
    <col min="2319" max="2319" width="15.42578125" style="3" customWidth="1"/>
    <col min="2320" max="2331" width="6.7109375" style="3"/>
    <col min="2332" max="2332" width="9.7109375" style="3" customWidth="1"/>
    <col min="2333" max="2560" width="6.7109375" style="3"/>
    <col min="2561" max="2561" width="3.7109375" style="3" customWidth="1"/>
    <col min="2562" max="2562" width="5" style="3" customWidth="1"/>
    <col min="2563" max="2565" width="4.7109375" style="3" customWidth="1"/>
    <col min="2566" max="2566" width="12.7109375" style="3" customWidth="1"/>
    <col min="2567" max="2567" width="10.5703125" style="3" customWidth="1"/>
    <col min="2568" max="2568" width="18.5703125" style="3" customWidth="1"/>
    <col min="2569" max="2569" width="13.7109375" style="3" customWidth="1"/>
    <col min="2570" max="2571" width="6.140625" style="3" customWidth="1"/>
    <col min="2572" max="2572" width="7.7109375" style="3" customWidth="1"/>
    <col min="2573" max="2573" width="9.5703125" style="3" customWidth="1"/>
    <col min="2574" max="2574" width="21.42578125" style="3" customWidth="1"/>
    <col min="2575" max="2575" width="15.42578125" style="3" customWidth="1"/>
    <col min="2576" max="2587" width="6.7109375" style="3"/>
    <col min="2588" max="2588" width="9.7109375" style="3" customWidth="1"/>
    <col min="2589" max="2816" width="6.7109375" style="3"/>
    <col min="2817" max="2817" width="3.7109375" style="3" customWidth="1"/>
    <col min="2818" max="2818" width="5" style="3" customWidth="1"/>
    <col min="2819" max="2821" width="4.7109375" style="3" customWidth="1"/>
    <col min="2822" max="2822" width="12.7109375" style="3" customWidth="1"/>
    <col min="2823" max="2823" width="10.5703125" style="3" customWidth="1"/>
    <col min="2824" max="2824" width="18.5703125" style="3" customWidth="1"/>
    <col min="2825" max="2825" width="13.7109375" style="3" customWidth="1"/>
    <col min="2826" max="2827" width="6.140625" style="3" customWidth="1"/>
    <col min="2828" max="2828" width="7.7109375" style="3" customWidth="1"/>
    <col min="2829" max="2829" width="9.5703125" style="3" customWidth="1"/>
    <col min="2830" max="2830" width="21.42578125" style="3" customWidth="1"/>
    <col min="2831" max="2831" width="15.42578125" style="3" customWidth="1"/>
    <col min="2832" max="2843" width="6.7109375" style="3"/>
    <col min="2844" max="2844" width="9.7109375" style="3" customWidth="1"/>
    <col min="2845" max="3072" width="6.7109375" style="3"/>
    <col min="3073" max="3073" width="3.7109375" style="3" customWidth="1"/>
    <col min="3074" max="3074" width="5" style="3" customWidth="1"/>
    <col min="3075" max="3077" width="4.7109375" style="3" customWidth="1"/>
    <col min="3078" max="3078" width="12.7109375" style="3" customWidth="1"/>
    <col min="3079" max="3079" width="10.5703125" style="3" customWidth="1"/>
    <col min="3080" max="3080" width="18.5703125" style="3" customWidth="1"/>
    <col min="3081" max="3081" width="13.7109375" style="3" customWidth="1"/>
    <col min="3082" max="3083" width="6.140625" style="3" customWidth="1"/>
    <col min="3084" max="3084" width="7.7109375" style="3" customWidth="1"/>
    <col min="3085" max="3085" width="9.5703125" style="3" customWidth="1"/>
    <col min="3086" max="3086" width="21.42578125" style="3" customWidth="1"/>
    <col min="3087" max="3087" width="15.42578125" style="3" customWidth="1"/>
    <col min="3088" max="3099" width="6.7109375" style="3"/>
    <col min="3100" max="3100" width="9.7109375" style="3" customWidth="1"/>
    <col min="3101" max="3328" width="6.7109375" style="3"/>
    <col min="3329" max="3329" width="3.7109375" style="3" customWidth="1"/>
    <col min="3330" max="3330" width="5" style="3" customWidth="1"/>
    <col min="3331" max="3333" width="4.7109375" style="3" customWidth="1"/>
    <col min="3334" max="3334" width="12.7109375" style="3" customWidth="1"/>
    <col min="3335" max="3335" width="10.5703125" style="3" customWidth="1"/>
    <col min="3336" max="3336" width="18.5703125" style="3" customWidth="1"/>
    <col min="3337" max="3337" width="13.7109375" style="3" customWidth="1"/>
    <col min="3338" max="3339" width="6.140625" style="3" customWidth="1"/>
    <col min="3340" max="3340" width="7.7109375" style="3" customWidth="1"/>
    <col min="3341" max="3341" width="9.5703125" style="3" customWidth="1"/>
    <col min="3342" max="3342" width="21.42578125" style="3" customWidth="1"/>
    <col min="3343" max="3343" width="15.42578125" style="3" customWidth="1"/>
    <col min="3344" max="3355" width="6.7109375" style="3"/>
    <col min="3356" max="3356" width="9.7109375" style="3" customWidth="1"/>
    <col min="3357" max="3584" width="6.7109375" style="3"/>
    <col min="3585" max="3585" width="3.7109375" style="3" customWidth="1"/>
    <col min="3586" max="3586" width="5" style="3" customWidth="1"/>
    <col min="3587" max="3589" width="4.7109375" style="3" customWidth="1"/>
    <col min="3590" max="3590" width="12.7109375" style="3" customWidth="1"/>
    <col min="3591" max="3591" width="10.5703125" style="3" customWidth="1"/>
    <col min="3592" max="3592" width="18.5703125" style="3" customWidth="1"/>
    <col min="3593" max="3593" width="13.7109375" style="3" customWidth="1"/>
    <col min="3594" max="3595" width="6.140625" style="3" customWidth="1"/>
    <col min="3596" max="3596" width="7.7109375" style="3" customWidth="1"/>
    <col min="3597" max="3597" width="9.5703125" style="3" customWidth="1"/>
    <col min="3598" max="3598" width="21.42578125" style="3" customWidth="1"/>
    <col min="3599" max="3599" width="15.42578125" style="3" customWidth="1"/>
    <col min="3600" max="3611" width="6.7109375" style="3"/>
    <col min="3612" max="3612" width="9.7109375" style="3" customWidth="1"/>
    <col min="3613" max="3840" width="6.7109375" style="3"/>
    <col min="3841" max="3841" width="3.7109375" style="3" customWidth="1"/>
    <col min="3842" max="3842" width="5" style="3" customWidth="1"/>
    <col min="3843" max="3845" width="4.7109375" style="3" customWidth="1"/>
    <col min="3846" max="3846" width="12.7109375" style="3" customWidth="1"/>
    <col min="3847" max="3847" width="10.5703125" style="3" customWidth="1"/>
    <col min="3848" max="3848" width="18.5703125" style="3" customWidth="1"/>
    <col min="3849" max="3849" width="13.7109375" style="3" customWidth="1"/>
    <col min="3850" max="3851" width="6.140625" style="3" customWidth="1"/>
    <col min="3852" max="3852" width="7.7109375" style="3" customWidth="1"/>
    <col min="3853" max="3853" width="9.5703125" style="3" customWidth="1"/>
    <col min="3854" max="3854" width="21.42578125" style="3" customWidth="1"/>
    <col min="3855" max="3855" width="15.42578125" style="3" customWidth="1"/>
    <col min="3856" max="3867" width="6.7109375" style="3"/>
    <col min="3868" max="3868" width="9.7109375" style="3" customWidth="1"/>
    <col min="3869" max="4096" width="6.7109375" style="3"/>
    <col min="4097" max="4097" width="3.7109375" style="3" customWidth="1"/>
    <col min="4098" max="4098" width="5" style="3" customWidth="1"/>
    <col min="4099" max="4101" width="4.7109375" style="3" customWidth="1"/>
    <col min="4102" max="4102" width="12.7109375" style="3" customWidth="1"/>
    <col min="4103" max="4103" width="10.5703125" style="3" customWidth="1"/>
    <col min="4104" max="4104" width="18.5703125" style="3" customWidth="1"/>
    <col min="4105" max="4105" width="13.7109375" style="3" customWidth="1"/>
    <col min="4106" max="4107" width="6.140625" style="3" customWidth="1"/>
    <col min="4108" max="4108" width="7.7109375" style="3" customWidth="1"/>
    <col min="4109" max="4109" width="9.5703125" style="3" customWidth="1"/>
    <col min="4110" max="4110" width="21.42578125" style="3" customWidth="1"/>
    <col min="4111" max="4111" width="15.42578125" style="3" customWidth="1"/>
    <col min="4112" max="4123" width="6.7109375" style="3"/>
    <col min="4124" max="4124" width="9.7109375" style="3" customWidth="1"/>
    <col min="4125" max="4352" width="6.7109375" style="3"/>
    <col min="4353" max="4353" width="3.7109375" style="3" customWidth="1"/>
    <col min="4354" max="4354" width="5" style="3" customWidth="1"/>
    <col min="4355" max="4357" width="4.7109375" style="3" customWidth="1"/>
    <col min="4358" max="4358" width="12.7109375" style="3" customWidth="1"/>
    <col min="4359" max="4359" width="10.5703125" style="3" customWidth="1"/>
    <col min="4360" max="4360" width="18.5703125" style="3" customWidth="1"/>
    <col min="4361" max="4361" width="13.7109375" style="3" customWidth="1"/>
    <col min="4362" max="4363" width="6.140625" style="3" customWidth="1"/>
    <col min="4364" max="4364" width="7.7109375" style="3" customWidth="1"/>
    <col min="4365" max="4365" width="9.5703125" style="3" customWidth="1"/>
    <col min="4366" max="4366" width="21.42578125" style="3" customWidth="1"/>
    <col min="4367" max="4367" width="15.42578125" style="3" customWidth="1"/>
    <col min="4368" max="4379" width="6.7109375" style="3"/>
    <col min="4380" max="4380" width="9.7109375" style="3" customWidth="1"/>
    <col min="4381" max="4608" width="6.7109375" style="3"/>
    <col min="4609" max="4609" width="3.7109375" style="3" customWidth="1"/>
    <col min="4610" max="4610" width="5" style="3" customWidth="1"/>
    <col min="4611" max="4613" width="4.7109375" style="3" customWidth="1"/>
    <col min="4614" max="4614" width="12.7109375" style="3" customWidth="1"/>
    <col min="4615" max="4615" width="10.5703125" style="3" customWidth="1"/>
    <col min="4616" max="4616" width="18.5703125" style="3" customWidth="1"/>
    <col min="4617" max="4617" width="13.7109375" style="3" customWidth="1"/>
    <col min="4618" max="4619" width="6.140625" style="3" customWidth="1"/>
    <col min="4620" max="4620" width="7.7109375" style="3" customWidth="1"/>
    <col min="4621" max="4621" width="9.5703125" style="3" customWidth="1"/>
    <col min="4622" max="4622" width="21.42578125" style="3" customWidth="1"/>
    <col min="4623" max="4623" width="15.42578125" style="3" customWidth="1"/>
    <col min="4624" max="4635" width="6.7109375" style="3"/>
    <col min="4636" max="4636" width="9.7109375" style="3" customWidth="1"/>
    <col min="4637" max="4864" width="6.7109375" style="3"/>
    <col min="4865" max="4865" width="3.7109375" style="3" customWidth="1"/>
    <col min="4866" max="4866" width="5" style="3" customWidth="1"/>
    <col min="4867" max="4869" width="4.7109375" style="3" customWidth="1"/>
    <col min="4870" max="4870" width="12.7109375" style="3" customWidth="1"/>
    <col min="4871" max="4871" width="10.5703125" style="3" customWidth="1"/>
    <col min="4872" max="4872" width="18.5703125" style="3" customWidth="1"/>
    <col min="4873" max="4873" width="13.7109375" style="3" customWidth="1"/>
    <col min="4874" max="4875" width="6.140625" style="3" customWidth="1"/>
    <col min="4876" max="4876" width="7.7109375" style="3" customWidth="1"/>
    <col min="4877" max="4877" width="9.5703125" style="3" customWidth="1"/>
    <col min="4878" max="4878" width="21.42578125" style="3" customWidth="1"/>
    <col min="4879" max="4879" width="15.42578125" style="3" customWidth="1"/>
    <col min="4880" max="4891" width="6.7109375" style="3"/>
    <col min="4892" max="4892" width="9.7109375" style="3" customWidth="1"/>
    <col min="4893" max="5120" width="6.7109375" style="3"/>
    <col min="5121" max="5121" width="3.7109375" style="3" customWidth="1"/>
    <col min="5122" max="5122" width="5" style="3" customWidth="1"/>
    <col min="5123" max="5125" width="4.7109375" style="3" customWidth="1"/>
    <col min="5126" max="5126" width="12.7109375" style="3" customWidth="1"/>
    <col min="5127" max="5127" width="10.5703125" style="3" customWidth="1"/>
    <col min="5128" max="5128" width="18.5703125" style="3" customWidth="1"/>
    <col min="5129" max="5129" width="13.7109375" style="3" customWidth="1"/>
    <col min="5130" max="5131" width="6.140625" style="3" customWidth="1"/>
    <col min="5132" max="5132" width="7.7109375" style="3" customWidth="1"/>
    <col min="5133" max="5133" width="9.5703125" style="3" customWidth="1"/>
    <col min="5134" max="5134" width="21.42578125" style="3" customWidth="1"/>
    <col min="5135" max="5135" width="15.42578125" style="3" customWidth="1"/>
    <col min="5136" max="5147" width="6.7109375" style="3"/>
    <col min="5148" max="5148" width="9.7109375" style="3" customWidth="1"/>
    <col min="5149" max="5376" width="6.7109375" style="3"/>
    <col min="5377" max="5377" width="3.7109375" style="3" customWidth="1"/>
    <col min="5378" max="5378" width="5" style="3" customWidth="1"/>
    <col min="5379" max="5381" width="4.7109375" style="3" customWidth="1"/>
    <col min="5382" max="5382" width="12.7109375" style="3" customWidth="1"/>
    <col min="5383" max="5383" width="10.5703125" style="3" customWidth="1"/>
    <col min="5384" max="5384" width="18.5703125" style="3" customWidth="1"/>
    <col min="5385" max="5385" width="13.7109375" style="3" customWidth="1"/>
    <col min="5386" max="5387" width="6.140625" style="3" customWidth="1"/>
    <col min="5388" max="5388" width="7.7109375" style="3" customWidth="1"/>
    <col min="5389" max="5389" width="9.5703125" style="3" customWidth="1"/>
    <col min="5390" max="5390" width="21.42578125" style="3" customWidth="1"/>
    <col min="5391" max="5391" width="15.42578125" style="3" customWidth="1"/>
    <col min="5392" max="5403" width="6.7109375" style="3"/>
    <col min="5404" max="5404" width="9.7109375" style="3" customWidth="1"/>
    <col min="5405" max="5632" width="6.7109375" style="3"/>
    <col min="5633" max="5633" width="3.7109375" style="3" customWidth="1"/>
    <col min="5634" max="5634" width="5" style="3" customWidth="1"/>
    <col min="5635" max="5637" width="4.7109375" style="3" customWidth="1"/>
    <col min="5638" max="5638" width="12.7109375" style="3" customWidth="1"/>
    <col min="5639" max="5639" width="10.5703125" style="3" customWidth="1"/>
    <col min="5640" max="5640" width="18.5703125" style="3" customWidth="1"/>
    <col min="5641" max="5641" width="13.7109375" style="3" customWidth="1"/>
    <col min="5642" max="5643" width="6.140625" style="3" customWidth="1"/>
    <col min="5644" max="5644" width="7.7109375" style="3" customWidth="1"/>
    <col min="5645" max="5645" width="9.5703125" style="3" customWidth="1"/>
    <col min="5646" max="5646" width="21.42578125" style="3" customWidth="1"/>
    <col min="5647" max="5647" width="15.42578125" style="3" customWidth="1"/>
    <col min="5648" max="5659" width="6.7109375" style="3"/>
    <col min="5660" max="5660" width="9.7109375" style="3" customWidth="1"/>
    <col min="5661" max="5888" width="6.7109375" style="3"/>
    <col min="5889" max="5889" width="3.7109375" style="3" customWidth="1"/>
    <col min="5890" max="5890" width="5" style="3" customWidth="1"/>
    <col min="5891" max="5893" width="4.7109375" style="3" customWidth="1"/>
    <col min="5894" max="5894" width="12.7109375" style="3" customWidth="1"/>
    <col min="5895" max="5895" width="10.5703125" style="3" customWidth="1"/>
    <col min="5896" max="5896" width="18.5703125" style="3" customWidth="1"/>
    <col min="5897" max="5897" width="13.7109375" style="3" customWidth="1"/>
    <col min="5898" max="5899" width="6.140625" style="3" customWidth="1"/>
    <col min="5900" max="5900" width="7.7109375" style="3" customWidth="1"/>
    <col min="5901" max="5901" width="9.5703125" style="3" customWidth="1"/>
    <col min="5902" max="5902" width="21.42578125" style="3" customWidth="1"/>
    <col min="5903" max="5903" width="15.42578125" style="3" customWidth="1"/>
    <col min="5904" max="5915" width="6.7109375" style="3"/>
    <col min="5916" max="5916" width="9.7109375" style="3" customWidth="1"/>
    <col min="5917" max="6144" width="6.7109375" style="3"/>
    <col min="6145" max="6145" width="3.7109375" style="3" customWidth="1"/>
    <col min="6146" max="6146" width="5" style="3" customWidth="1"/>
    <col min="6147" max="6149" width="4.7109375" style="3" customWidth="1"/>
    <col min="6150" max="6150" width="12.7109375" style="3" customWidth="1"/>
    <col min="6151" max="6151" width="10.5703125" style="3" customWidth="1"/>
    <col min="6152" max="6152" width="18.5703125" style="3" customWidth="1"/>
    <col min="6153" max="6153" width="13.7109375" style="3" customWidth="1"/>
    <col min="6154" max="6155" width="6.140625" style="3" customWidth="1"/>
    <col min="6156" max="6156" width="7.7109375" style="3" customWidth="1"/>
    <col min="6157" max="6157" width="9.5703125" style="3" customWidth="1"/>
    <col min="6158" max="6158" width="21.42578125" style="3" customWidth="1"/>
    <col min="6159" max="6159" width="15.42578125" style="3" customWidth="1"/>
    <col min="6160" max="6171" width="6.7109375" style="3"/>
    <col min="6172" max="6172" width="9.7109375" style="3" customWidth="1"/>
    <col min="6173" max="6400" width="6.7109375" style="3"/>
    <col min="6401" max="6401" width="3.7109375" style="3" customWidth="1"/>
    <col min="6402" max="6402" width="5" style="3" customWidth="1"/>
    <col min="6403" max="6405" width="4.7109375" style="3" customWidth="1"/>
    <col min="6406" max="6406" width="12.7109375" style="3" customWidth="1"/>
    <col min="6407" max="6407" width="10.5703125" style="3" customWidth="1"/>
    <col min="6408" max="6408" width="18.5703125" style="3" customWidth="1"/>
    <col min="6409" max="6409" width="13.7109375" style="3" customWidth="1"/>
    <col min="6410" max="6411" width="6.140625" style="3" customWidth="1"/>
    <col min="6412" max="6412" width="7.7109375" style="3" customWidth="1"/>
    <col min="6413" max="6413" width="9.5703125" style="3" customWidth="1"/>
    <col min="6414" max="6414" width="21.42578125" style="3" customWidth="1"/>
    <col min="6415" max="6415" width="15.42578125" style="3" customWidth="1"/>
    <col min="6416" max="6427" width="6.7109375" style="3"/>
    <col min="6428" max="6428" width="9.7109375" style="3" customWidth="1"/>
    <col min="6429" max="6656" width="6.7109375" style="3"/>
    <col min="6657" max="6657" width="3.7109375" style="3" customWidth="1"/>
    <col min="6658" max="6658" width="5" style="3" customWidth="1"/>
    <col min="6659" max="6661" width="4.7109375" style="3" customWidth="1"/>
    <col min="6662" max="6662" width="12.7109375" style="3" customWidth="1"/>
    <col min="6663" max="6663" width="10.5703125" style="3" customWidth="1"/>
    <col min="6664" max="6664" width="18.5703125" style="3" customWidth="1"/>
    <col min="6665" max="6665" width="13.7109375" style="3" customWidth="1"/>
    <col min="6666" max="6667" width="6.140625" style="3" customWidth="1"/>
    <col min="6668" max="6668" width="7.7109375" style="3" customWidth="1"/>
    <col min="6669" max="6669" width="9.5703125" style="3" customWidth="1"/>
    <col min="6670" max="6670" width="21.42578125" style="3" customWidth="1"/>
    <col min="6671" max="6671" width="15.42578125" style="3" customWidth="1"/>
    <col min="6672" max="6683" width="6.7109375" style="3"/>
    <col min="6684" max="6684" width="9.7109375" style="3" customWidth="1"/>
    <col min="6685" max="6912" width="6.7109375" style="3"/>
    <col min="6913" max="6913" width="3.7109375" style="3" customWidth="1"/>
    <col min="6914" max="6914" width="5" style="3" customWidth="1"/>
    <col min="6915" max="6917" width="4.7109375" style="3" customWidth="1"/>
    <col min="6918" max="6918" width="12.7109375" style="3" customWidth="1"/>
    <col min="6919" max="6919" width="10.5703125" style="3" customWidth="1"/>
    <col min="6920" max="6920" width="18.5703125" style="3" customWidth="1"/>
    <col min="6921" max="6921" width="13.7109375" style="3" customWidth="1"/>
    <col min="6922" max="6923" width="6.140625" style="3" customWidth="1"/>
    <col min="6924" max="6924" width="7.7109375" style="3" customWidth="1"/>
    <col min="6925" max="6925" width="9.5703125" style="3" customWidth="1"/>
    <col min="6926" max="6926" width="21.42578125" style="3" customWidth="1"/>
    <col min="6927" max="6927" width="15.42578125" style="3" customWidth="1"/>
    <col min="6928" max="6939" width="6.7109375" style="3"/>
    <col min="6940" max="6940" width="9.7109375" style="3" customWidth="1"/>
    <col min="6941" max="7168" width="6.7109375" style="3"/>
    <col min="7169" max="7169" width="3.7109375" style="3" customWidth="1"/>
    <col min="7170" max="7170" width="5" style="3" customWidth="1"/>
    <col min="7171" max="7173" width="4.7109375" style="3" customWidth="1"/>
    <col min="7174" max="7174" width="12.7109375" style="3" customWidth="1"/>
    <col min="7175" max="7175" width="10.5703125" style="3" customWidth="1"/>
    <col min="7176" max="7176" width="18.5703125" style="3" customWidth="1"/>
    <col min="7177" max="7177" width="13.7109375" style="3" customWidth="1"/>
    <col min="7178" max="7179" width="6.140625" style="3" customWidth="1"/>
    <col min="7180" max="7180" width="7.7109375" style="3" customWidth="1"/>
    <col min="7181" max="7181" width="9.5703125" style="3" customWidth="1"/>
    <col min="7182" max="7182" width="21.42578125" style="3" customWidth="1"/>
    <col min="7183" max="7183" width="15.42578125" style="3" customWidth="1"/>
    <col min="7184" max="7195" width="6.7109375" style="3"/>
    <col min="7196" max="7196" width="9.7109375" style="3" customWidth="1"/>
    <col min="7197" max="7424" width="6.7109375" style="3"/>
    <col min="7425" max="7425" width="3.7109375" style="3" customWidth="1"/>
    <col min="7426" max="7426" width="5" style="3" customWidth="1"/>
    <col min="7427" max="7429" width="4.7109375" style="3" customWidth="1"/>
    <col min="7430" max="7430" width="12.7109375" style="3" customWidth="1"/>
    <col min="7431" max="7431" width="10.5703125" style="3" customWidth="1"/>
    <col min="7432" max="7432" width="18.5703125" style="3" customWidth="1"/>
    <col min="7433" max="7433" width="13.7109375" style="3" customWidth="1"/>
    <col min="7434" max="7435" width="6.140625" style="3" customWidth="1"/>
    <col min="7436" max="7436" width="7.7109375" style="3" customWidth="1"/>
    <col min="7437" max="7437" width="9.5703125" style="3" customWidth="1"/>
    <col min="7438" max="7438" width="21.42578125" style="3" customWidth="1"/>
    <col min="7439" max="7439" width="15.42578125" style="3" customWidth="1"/>
    <col min="7440" max="7451" width="6.7109375" style="3"/>
    <col min="7452" max="7452" width="9.7109375" style="3" customWidth="1"/>
    <col min="7453" max="7680" width="6.7109375" style="3"/>
    <col min="7681" max="7681" width="3.7109375" style="3" customWidth="1"/>
    <col min="7682" max="7682" width="5" style="3" customWidth="1"/>
    <col min="7683" max="7685" width="4.7109375" style="3" customWidth="1"/>
    <col min="7686" max="7686" width="12.7109375" style="3" customWidth="1"/>
    <col min="7687" max="7687" width="10.5703125" style="3" customWidth="1"/>
    <col min="7688" max="7688" width="18.5703125" style="3" customWidth="1"/>
    <col min="7689" max="7689" width="13.7109375" style="3" customWidth="1"/>
    <col min="7690" max="7691" width="6.140625" style="3" customWidth="1"/>
    <col min="7692" max="7692" width="7.7109375" style="3" customWidth="1"/>
    <col min="7693" max="7693" width="9.5703125" style="3" customWidth="1"/>
    <col min="7694" max="7694" width="21.42578125" style="3" customWidth="1"/>
    <col min="7695" max="7695" width="15.42578125" style="3" customWidth="1"/>
    <col min="7696" max="7707" width="6.7109375" style="3"/>
    <col min="7708" max="7708" width="9.7109375" style="3" customWidth="1"/>
    <col min="7709" max="7936" width="6.7109375" style="3"/>
    <col min="7937" max="7937" width="3.7109375" style="3" customWidth="1"/>
    <col min="7938" max="7938" width="5" style="3" customWidth="1"/>
    <col min="7939" max="7941" width="4.7109375" style="3" customWidth="1"/>
    <col min="7942" max="7942" width="12.7109375" style="3" customWidth="1"/>
    <col min="7943" max="7943" width="10.5703125" style="3" customWidth="1"/>
    <col min="7944" max="7944" width="18.5703125" style="3" customWidth="1"/>
    <col min="7945" max="7945" width="13.7109375" style="3" customWidth="1"/>
    <col min="7946" max="7947" width="6.140625" style="3" customWidth="1"/>
    <col min="7948" max="7948" width="7.7109375" style="3" customWidth="1"/>
    <col min="7949" max="7949" width="9.5703125" style="3" customWidth="1"/>
    <col min="7950" max="7950" width="21.42578125" style="3" customWidth="1"/>
    <col min="7951" max="7951" width="15.42578125" style="3" customWidth="1"/>
    <col min="7952" max="7963" width="6.7109375" style="3"/>
    <col min="7964" max="7964" width="9.7109375" style="3" customWidth="1"/>
    <col min="7965" max="8192" width="6.7109375" style="3"/>
    <col min="8193" max="8193" width="3.7109375" style="3" customWidth="1"/>
    <col min="8194" max="8194" width="5" style="3" customWidth="1"/>
    <col min="8195" max="8197" width="4.7109375" style="3" customWidth="1"/>
    <col min="8198" max="8198" width="12.7109375" style="3" customWidth="1"/>
    <col min="8199" max="8199" width="10.5703125" style="3" customWidth="1"/>
    <col min="8200" max="8200" width="18.5703125" style="3" customWidth="1"/>
    <col min="8201" max="8201" width="13.7109375" style="3" customWidth="1"/>
    <col min="8202" max="8203" width="6.140625" style="3" customWidth="1"/>
    <col min="8204" max="8204" width="7.7109375" style="3" customWidth="1"/>
    <col min="8205" max="8205" width="9.5703125" style="3" customWidth="1"/>
    <col min="8206" max="8206" width="21.42578125" style="3" customWidth="1"/>
    <col min="8207" max="8207" width="15.42578125" style="3" customWidth="1"/>
    <col min="8208" max="8219" width="6.7109375" style="3"/>
    <col min="8220" max="8220" width="9.7109375" style="3" customWidth="1"/>
    <col min="8221" max="8448" width="6.7109375" style="3"/>
    <col min="8449" max="8449" width="3.7109375" style="3" customWidth="1"/>
    <col min="8450" max="8450" width="5" style="3" customWidth="1"/>
    <col min="8451" max="8453" width="4.7109375" style="3" customWidth="1"/>
    <col min="8454" max="8454" width="12.7109375" style="3" customWidth="1"/>
    <col min="8455" max="8455" width="10.5703125" style="3" customWidth="1"/>
    <col min="8456" max="8456" width="18.5703125" style="3" customWidth="1"/>
    <col min="8457" max="8457" width="13.7109375" style="3" customWidth="1"/>
    <col min="8458" max="8459" width="6.140625" style="3" customWidth="1"/>
    <col min="8460" max="8460" width="7.7109375" style="3" customWidth="1"/>
    <col min="8461" max="8461" width="9.5703125" style="3" customWidth="1"/>
    <col min="8462" max="8462" width="21.42578125" style="3" customWidth="1"/>
    <col min="8463" max="8463" width="15.42578125" style="3" customWidth="1"/>
    <col min="8464" max="8475" width="6.7109375" style="3"/>
    <col min="8476" max="8476" width="9.7109375" style="3" customWidth="1"/>
    <col min="8477" max="8704" width="6.7109375" style="3"/>
    <col min="8705" max="8705" width="3.7109375" style="3" customWidth="1"/>
    <col min="8706" max="8706" width="5" style="3" customWidth="1"/>
    <col min="8707" max="8709" width="4.7109375" style="3" customWidth="1"/>
    <col min="8710" max="8710" width="12.7109375" style="3" customWidth="1"/>
    <col min="8711" max="8711" width="10.5703125" style="3" customWidth="1"/>
    <col min="8712" max="8712" width="18.5703125" style="3" customWidth="1"/>
    <col min="8713" max="8713" width="13.7109375" style="3" customWidth="1"/>
    <col min="8714" max="8715" width="6.140625" style="3" customWidth="1"/>
    <col min="8716" max="8716" width="7.7109375" style="3" customWidth="1"/>
    <col min="8717" max="8717" width="9.5703125" style="3" customWidth="1"/>
    <col min="8718" max="8718" width="21.42578125" style="3" customWidth="1"/>
    <col min="8719" max="8719" width="15.42578125" style="3" customWidth="1"/>
    <col min="8720" max="8731" width="6.7109375" style="3"/>
    <col min="8732" max="8732" width="9.7109375" style="3" customWidth="1"/>
    <col min="8733" max="8960" width="6.7109375" style="3"/>
    <col min="8961" max="8961" width="3.7109375" style="3" customWidth="1"/>
    <col min="8962" max="8962" width="5" style="3" customWidth="1"/>
    <col min="8963" max="8965" width="4.7109375" style="3" customWidth="1"/>
    <col min="8966" max="8966" width="12.7109375" style="3" customWidth="1"/>
    <col min="8967" max="8967" width="10.5703125" style="3" customWidth="1"/>
    <col min="8968" max="8968" width="18.5703125" style="3" customWidth="1"/>
    <col min="8969" max="8969" width="13.7109375" style="3" customWidth="1"/>
    <col min="8970" max="8971" width="6.140625" style="3" customWidth="1"/>
    <col min="8972" max="8972" width="7.7109375" style="3" customWidth="1"/>
    <col min="8973" max="8973" width="9.5703125" style="3" customWidth="1"/>
    <col min="8974" max="8974" width="21.42578125" style="3" customWidth="1"/>
    <col min="8975" max="8975" width="15.42578125" style="3" customWidth="1"/>
    <col min="8976" max="8987" width="6.7109375" style="3"/>
    <col min="8988" max="8988" width="9.7109375" style="3" customWidth="1"/>
    <col min="8989" max="9216" width="6.7109375" style="3"/>
    <col min="9217" max="9217" width="3.7109375" style="3" customWidth="1"/>
    <col min="9218" max="9218" width="5" style="3" customWidth="1"/>
    <col min="9219" max="9221" width="4.7109375" style="3" customWidth="1"/>
    <col min="9222" max="9222" width="12.7109375" style="3" customWidth="1"/>
    <col min="9223" max="9223" width="10.5703125" style="3" customWidth="1"/>
    <col min="9224" max="9224" width="18.5703125" style="3" customWidth="1"/>
    <col min="9225" max="9225" width="13.7109375" style="3" customWidth="1"/>
    <col min="9226" max="9227" width="6.140625" style="3" customWidth="1"/>
    <col min="9228" max="9228" width="7.7109375" style="3" customWidth="1"/>
    <col min="9229" max="9229" width="9.5703125" style="3" customWidth="1"/>
    <col min="9230" max="9230" width="21.42578125" style="3" customWidth="1"/>
    <col min="9231" max="9231" width="15.42578125" style="3" customWidth="1"/>
    <col min="9232" max="9243" width="6.7109375" style="3"/>
    <col min="9244" max="9244" width="9.7109375" style="3" customWidth="1"/>
    <col min="9245" max="9472" width="6.7109375" style="3"/>
    <col min="9473" max="9473" width="3.7109375" style="3" customWidth="1"/>
    <col min="9474" max="9474" width="5" style="3" customWidth="1"/>
    <col min="9475" max="9477" width="4.7109375" style="3" customWidth="1"/>
    <col min="9478" max="9478" width="12.7109375" style="3" customWidth="1"/>
    <col min="9479" max="9479" width="10.5703125" style="3" customWidth="1"/>
    <col min="9480" max="9480" width="18.5703125" style="3" customWidth="1"/>
    <col min="9481" max="9481" width="13.7109375" style="3" customWidth="1"/>
    <col min="9482" max="9483" width="6.140625" style="3" customWidth="1"/>
    <col min="9484" max="9484" width="7.7109375" style="3" customWidth="1"/>
    <col min="9485" max="9485" width="9.5703125" style="3" customWidth="1"/>
    <col min="9486" max="9486" width="21.42578125" style="3" customWidth="1"/>
    <col min="9487" max="9487" width="15.42578125" style="3" customWidth="1"/>
    <col min="9488" max="9499" width="6.7109375" style="3"/>
    <col min="9500" max="9500" width="9.7109375" style="3" customWidth="1"/>
    <col min="9501" max="9728" width="6.7109375" style="3"/>
    <col min="9729" max="9729" width="3.7109375" style="3" customWidth="1"/>
    <col min="9730" max="9730" width="5" style="3" customWidth="1"/>
    <col min="9731" max="9733" width="4.7109375" style="3" customWidth="1"/>
    <col min="9734" max="9734" width="12.7109375" style="3" customWidth="1"/>
    <col min="9735" max="9735" width="10.5703125" style="3" customWidth="1"/>
    <col min="9736" max="9736" width="18.5703125" style="3" customWidth="1"/>
    <col min="9737" max="9737" width="13.7109375" style="3" customWidth="1"/>
    <col min="9738" max="9739" width="6.140625" style="3" customWidth="1"/>
    <col min="9740" max="9740" width="7.7109375" style="3" customWidth="1"/>
    <col min="9741" max="9741" width="9.5703125" style="3" customWidth="1"/>
    <col min="9742" max="9742" width="21.42578125" style="3" customWidth="1"/>
    <col min="9743" max="9743" width="15.42578125" style="3" customWidth="1"/>
    <col min="9744" max="9755" width="6.7109375" style="3"/>
    <col min="9756" max="9756" width="9.7109375" style="3" customWidth="1"/>
    <col min="9757" max="9984" width="6.7109375" style="3"/>
    <col min="9985" max="9985" width="3.7109375" style="3" customWidth="1"/>
    <col min="9986" max="9986" width="5" style="3" customWidth="1"/>
    <col min="9987" max="9989" width="4.7109375" style="3" customWidth="1"/>
    <col min="9990" max="9990" width="12.7109375" style="3" customWidth="1"/>
    <col min="9991" max="9991" width="10.5703125" style="3" customWidth="1"/>
    <col min="9992" max="9992" width="18.5703125" style="3" customWidth="1"/>
    <col min="9993" max="9993" width="13.7109375" style="3" customWidth="1"/>
    <col min="9994" max="9995" width="6.140625" style="3" customWidth="1"/>
    <col min="9996" max="9996" width="7.7109375" style="3" customWidth="1"/>
    <col min="9997" max="9997" width="9.5703125" style="3" customWidth="1"/>
    <col min="9998" max="9998" width="21.42578125" style="3" customWidth="1"/>
    <col min="9999" max="9999" width="15.42578125" style="3" customWidth="1"/>
    <col min="10000" max="10011" width="6.7109375" style="3"/>
    <col min="10012" max="10012" width="9.7109375" style="3" customWidth="1"/>
    <col min="10013" max="10240" width="6.7109375" style="3"/>
    <col min="10241" max="10241" width="3.7109375" style="3" customWidth="1"/>
    <col min="10242" max="10242" width="5" style="3" customWidth="1"/>
    <col min="10243" max="10245" width="4.7109375" style="3" customWidth="1"/>
    <col min="10246" max="10246" width="12.7109375" style="3" customWidth="1"/>
    <col min="10247" max="10247" width="10.5703125" style="3" customWidth="1"/>
    <col min="10248" max="10248" width="18.5703125" style="3" customWidth="1"/>
    <col min="10249" max="10249" width="13.7109375" style="3" customWidth="1"/>
    <col min="10250" max="10251" width="6.140625" style="3" customWidth="1"/>
    <col min="10252" max="10252" width="7.7109375" style="3" customWidth="1"/>
    <col min="10253" max="10253" width="9.5703125" style="3" customWidth="1"/>
    <col min="10254" max="10254" width="21.42578125" style="3" customWidth="1"/>
    <col min="10255" max="10255" width="15.42578125" style="3" customWidth="1"/>
    <col min="10256" max="10267" width="6.7109375" style="3"/>
    <col min="10268" max="10268" width="9.7109375" style="3" customWidth="1"/>
    <col min="10269" max="10496" width="6.7109375" style="3"/>
    <col min="10497" max="10497" width="3.7109375" style="3" customWidth="1"/>
    <col min="10498" max="10498" width="5" style="3" customWidth="1"/>
    <col min="10499" max="10501" width="4.7109375" style="3" customWidth="1"/>
    <col min="10502" max="10502" width="12.7109375" style="3" customWidth="1"/>
    <col min="10503" max="10503" width="10.5703125" style="3" customWidth="1"/>
    <col min="10504" max="10504" width="18.5703125" style="3" customWidth="1"/>
    <col min="10505" max="10505" width="13.7109375" style="3" customWidth="1"/>
    <col min="10506" max="10507" width="6.140625" style="3" customWidth="1"/>
    <col min="10508" max="10508" width="7.7109375" style="3" customWidth="1"/>
    <col min="10509" max="10509" width="9.5703125" style="3" customWidth="1"/>
    <col min="10510" max="10510" width="21.42578125" style="3" customWidth="1"/>
    <col min="10511" max="10511" width="15.42578125" style="3" customWidth="1"/>
    <col min="10512" max="10523" width="6.7109375" style="3"/>
    <col min="10524" max="10524" width="9.7109375" style="3" customWidth="1"/>
    <col min="10525" max="10752" width="6.7109375" style="3"/>
    <col min="10753" max="10753" width="3.7109375" style="3" customWidth="1"/>
    <col min="10754" max="10754" width="5" style="3" customWidth="1"/>
    <col min="10755" max="10757" width="4.7109375" style="3" customWidth="1"/>
    <col min="10758" max="10758" width="12.7109375" style="3" customWidth="1"/>
    <col min="10759" max="10759" width="10.5703125" style="3" customWidth="1"/>
    <col min="10760" max="10760" width="18.5703125" style="3" customWidth="1"/>
    <col min="10761" max="10761" width="13.7109375" style="3" customWidth="1"/>
    <col min="10762" max="10763" width="6.140625" style="3" customWidth="1"/>
    <col min="10764" max="10764" width="7.7109375" style="3" customWidth="1"/>
    <col min="10765" max="10765" width="9.5703125" style="3" customWidth="1"/>
    <col min="10766" max="10766" width="21.42578125" style="3" customWidth="1"/>
    <col min="10767" max="10767" width="15.42578125" style="3" customWidth="1"/>
    <col min="10768" max="10779" width="6.7109375" style="3"/>
    <col min="10780" max="10780" width="9.7109375" style="3" customWidth="1"/>
    <col min="10781" max="11008" width="6.7109375" style="3"/>
    <col min="11009" max="11009" width="3.7109375" style="3" customWidth="1"/>
    <col min="11010" max="11010" width="5" style="3" customWidth="1"/>
    <col min="11011" max="11013" width="4.7109375" style="3" customWidth="1"/>
    <col min="11014" max="11014" width="12.7109375" style="3" customWidth="1"/>
    <col min="11015" max="11015" width="10.5703125" style="3" customWidth="1"/>
    <col min="11016" max="11016" width="18.5703125" style="3" customWidth="1"/>
    <col min="11017" max="11017" width="13.7109375" style="3" customWidth="1"/>
    <col min="11018" max="11019" width="6.140625" style="3" customWidth="1"/>
    <col min="11020" max="11020" width="7.7109375" style="3" customWidth="1"/>
    <col min="11021" max="11021" width="9.5703125" style="3" customWidth="1"/>
    <col min="11022" max="11022" width="21.42578125" style="3" customWidth="1"/>
    <col min="11023" max="11023" width="15.42578125" style="3" customWidth="1"/>
    <col min="11024" max="11035" width="6.7109375" style="3"/>
    <col min="11036" max="11036" width="9.7109375" style="3" customWidth="1"/>
    <col min="11037" max="11264" width="6.7109375" style="3"/>
    <col min="11265" max="11265" width="3.7109375" style="3" customWidth="1"/>
    <col min="11266" max="11266" width="5" style="3" customWidth="1"/>
    <col min="11267" max="11269" width="4.7109375" style="3" customWidth="1"/>
    <col min="11270" max="11270" width="12.7109375" style="3" customWidth="1"/>
    <col min="11271" max="11271" width="10.5703125" style="3" customWidth="1"/>
    <col min="11272" max="11272" width="18.5703125" style="3" customWidth="1"/>
    <col min="11273" max="11273" width="13.7109375" style="3" customWidth="1"/>
    <col min="11274" max="11275" width="6.140625" style="3" customWidth="1"/>
    <col min="11276" max="11276" width="7.7109375" style="3" customWidth="1"/>
    <col min="11277" max="11277" width="9.5703125" style="3" customWidth="1"/>
    <col min="11278" max="11278" width="21.42578125" style="3" customWidth="1"/>
    <col min="11279" max="11279" width="15.42578125" style="3" customWidth="1"/>
    <col min="11280" max="11291" width="6.7109375" style="3"/>
    <col min="11292" max="11292" width="9.7109375" style="3" customWidth="1"/>
    <col min="11293" max="11520" width="6.7109375" style="3"/>
    <col min="11521" max="11521" width="3.7109375" style="3" customWidth="1"/>
    <col min="11522" max="11522" width="5" style="3" customWidth="1"/>
    <col min="11523" max="11525" width="4.7109375" style="3" customWidth="1"/>
    <col min="11526" max="11526" width="12.7109375" style="3" customWidth="1"/>
    <col min="11527" max="11527" width="10.5703125" style="3" customWidth="1"/>
    <col min="11528" max="11528" width="18.5703125" style="3" customWidth="1"/>
    <col min="11529" max="11529" width="13.7109375" style="3" customWidth="1"/>
    <col min="11530" max="11531" width="6.140625" style="3" customWidth="1"/>
    <col min="11532" max="11532" width="7.7109375" style="3" customWidth="1"/>
    <col min="11533" max="11533" width="9.5703125" style="3" customWidth="1"/>
    <col min="11534" max="11534" width="21.42578125" style="3" customWidth="1"/>
    <col min="11535" max="11535" width="15.42578125" style="3" customWidth="1"/>
    <col min="11536" max="11547" width="6.7109375" style="3"/>
    <col min="11548" max="11548" width="9.7109375" style="3" customWidth="1"/>
    <col min="11549" max="11776" width="6.7109375" style="3"/>
    <col min="11777" max="11777" width="3.7109375" style="3" customWidth="1"/>
    <col min="11778" max="11778" width="5" style="3" customWidth="1"/>
    <col min="11779" max="11781" width="4.7109375" style="3" customWidth="1"/>
    <col min="11782" max="11782" width="12.7109375" style="3" customWidth="1"/>
    <col min="11783" max="11783" width="10.5703125" style="3" customWidth="1"/>
    <col min="11784" max="11784" width="18.5703125" style="3" customWidth="1"/>
    <col min="11785" max="11785" width="13.7109375" style="3" customWidth="1"/>
    <col min="11786" max="11787" width="6.140625" style="3" customWidth="1"/>
    <col min="11788" max="11788" width="7.7109375" style="3" customWidth="1"/>
    <col min="11789" max="11789" width="9.5703125" style="3" customWidth="1"/>
    <col min="11790" max="11790" width="21.42578125" style="3" customWidth="1"/>
    <col min="11791" max="11791" width="15.42578125" style="3" customWidth="1"/>
    <col min="11792" max="11803" width="6.7109375" style="3"/>
    <col min="11804" max="11804" width="9.7109375" style="3" customWidth="1"/>
    <col min="11805" max="12032" width="6.7109375" style="3"/>
    <col min="12033" max="12033" width="3.7109375" style="3" customWidth="1"/>
    <col min="12034" max="12034" width="5" style="3" customWidth="1"/>
    <col min="12035" max="12037" width="4.7109375" style="3" customWidth="1"/>
    <col min="12038" max="12038" width="12.7109375" style="3" customWidth="1"/>
    <col min="12039" max="12039" width="10.5703125" style="3" customWidth="1"/>
    <col min="12040" max="12040" width="18.5703125" style="3" customWidth="1"/>
    <col min="12041" max="12041" width="13.7109375" style="3" customWidth="1"/>
    <col min="12042" max="12043" width="6.140625" style="3" customWidth="1"/>
    <col min="12044" max="12044" width="7.7109375" style="3" customWidth="1"/>
    <col min="12045" max="12045" width="9.5703125" style="3" customWidth="1"/>
    <col min="12046" max="12046" width="21.42578125" style="3" customWidth="1"/>
    <col min="12047" max="12047" width="15.42578125" style="3" customWidth="1"/>
    <col min="12048" max="12059" width="6.7109375" style="3"/>
    <col min="12060" max="12060" width="9.7109375" style="3" customWidth="1"/>
    <col min="12061" max="12288" width="6.7109375" style="3"/>
    <col min="12289" max="12289" width="3.7109375" style="3" customWidth="1"/>
    <col min="12290" max="12290" width="5" style="3" customWidth="1"/>
    <col min="12291" max="12293" width="4.7109375" style="3" customWidth="1"/>
    <col min="12294" max="12294" width="12.7109375" style="3" customWidth="1"/>
    <col min="12295" max="12295" width="10.5703125" style="3" customWidth="1"/>
    <col min="12296" max="12296" width="18.5703125" style="3" customWidth="1"/>
    <col min="12297" max="12297" width="13.7109375" style="3" customWidth="1"/>
    <col min="12298" max="12299" width="6.140625" style="3" customWidth="1"/>
    <col min="12300" max="12300" width="7.7109375" style="3" customWidth="1"/>
    <col min="12301" max="12301" width="9.5703125" style="3" customWidth="1"/>
    <col min="12302" max="12302" width="21.42578125" style="3" customWidth="1"/>
    <col min="12303" max="12303" width="15.42578125" style="3" customWidth="1"/>
    <col min="12304" max="12315" width="6.7109375" style="3"/>
    <col min="12316" max="12316" width="9.7109375" style="3" customWidth="1"/>
    <col min="12317" max="12544" width="6.7109375" style="3"/>
    <col min="12545" max="12545" width="3.7109375" style="3" customWidth="1"/>
    <col min="12546" max="12546" width="5" style="3" customWidth="1"/>
    <col min="12547" max="12549" width="4.7109375" style="3" customWidth="1"/>
    <col min="12550" max="12550" width="12.7109375" style="3" customWidth="1"/>
    <col min="12551" max="12551" width="10.5703125" style="3" customWidth="1"/>
    <col min="12552" max="12552" width="18.5703125" style="3" customWidth="1"/>
    <col min="12553" max="12553" width="13.7109375" style="3" customWidth="1"/>
    <col min="12554" max="12555" width="6.140625" style="3" customWidth="1"/>
    <col min="12556" max="12556" width="7.7109375" style="3" customWidth="1"/>
    <col min="12557" max="12557" width="9.5703125" style="3" customWidth="1"/>
    <col min="12558" max="12558" width="21.42578125" style="3" customWidth="1"/>
    <col min="12559" max="12559" width="15.42578125" style="3" customWidth="1"/>
    <col min="12560" max="12571" width="6.7109375" style="3"/>
    <col min="12572" max="12572" width="9.7109375" style="3" customWidth="1"/>
    <col min="12573" max="12800" width="6.7109375" style="3"/>
    <col min="12801" max="12801" width="3.7109375" style="3" customWidth="1"/>
    <col min="12802" max="12802" width="5" style="3" customWidth="1"/>
    <col min="12803" max="12805" width="4.7109375" style="3" customWidth="1"/>
    <col min="12806" max="12806" width="12.7109375" style="3" customWidth="1"/>
    <col min="12807" max="12807" width="10.5703125" style="3" customWidth="1"/>
    <col min="12808" max="12808" width="18.5703125" style="3" customWidth="1"/>
    <col min="12809" max="12809" width="13.7109375" style="3" customWidth="1"/>
    <col min="12810" max="12811" width="6.140625" style="3" customWidth="1"/>
    <col min="12812" max="12812" width="7.7109375" style="3" customWidth="1"/>
    <col min="12813" max="12813" width="9.5703125" style="3" customWidth="1"/>
    <col min="12814" max="12814" width="21.42578125" style="3" customWidth="1"/>
    <col min="12815" max="12815" width="15.42578125" style="3" customWidth="1"/>
    <col min="12816" max="12827" width="6.7109375" style="3"/>
    <col min="12828" max="12828" width="9.7109375" style="3" customWidth="1"/>
    <col min="12829" max="13056" width="6.7109375" style="3"/>
    <col min="13057" max="13057" width="3.7109375" style="3" customWidth="1"/>
    <col min="13058" max="13058" width="5" style="3" customWidth="1"/>
    <col min="13059" max="13061" width="4.7109375" style="3" customWidth="1"/>
    <col min="13062" max="13062" width="12.7109375" style="3" customWidth="1"/>
    <col min="13063" max="13063" width="10.5703125" style="3" customWidth="1"/>
    <col min="13064" max="13064" width="18.5703125" style="3" customWidth="1"/>
    <col min="13065" max="13065" width="13.7109375" style="3" customWidth="1"/>
    <col min="13066" max="13067" width="6.140625" style="3" customWidth="1"/>
    <col min="13068" max="13068" width="7.7109375" style="3" customWidth="1"/>
    <col min="13069" max="13069" width="9.5703125" style="3" customWidth="1"/>
    <col min="13070" max="13070" width="21.42578125" style="3" customWidth="1"/>
    <col min="13071" max="13071" width="15.42578125" style="3" customWidth="1"/>
    <col min="13072" max="13083" width="6.7109375" style="3"/>
    <col min="13084" max="13084" width="9.7109375" style="3" customWidth="1"/>
    <col min="13085" max="13312" width="6.7109375" style="3"/>
    <col min="13313" max="13313" width="3.7109375" style="3" customWidth="1"/>
    <col min="13314" max="13314" width="5" style="3" customWidth="1"/>
    <col min="13315" max="13317" width="4.7109375" style="3" customWidth="1"/>
    <col min="13318" max="13318" width="12.7109375" style="3" customWidth="1"/>
    <col min="13319" max="13319" width="10.5703125" style="3" customWidth="1"/>
    <col min="13320" max="13320" width="18.5703125" style="3" customWidth="1"/>
    <col min="13321" max="13321" width="13.7109375" style="3" customWidth="1"/>
    <col min="13322" max="13323" width="6.140625" style="3" customWidth="1"/>
    <col min="13324" max="13324" width="7.7109375" style="3" customWidth="1"/>
    <col min="13325" max="13325" width="9.5703125" style="3" customWidth="1"/>
    <col min="13326" max="13326" width="21.42578125" style="3" customWidth="1"/>
    <col min="13327" max="13327" width="15.42578125" style="3" customWidth="1"/>
    <col min="13328" max="13339" width="6.7109375" style="3"/>
    <col min="13340" max="13340" width="9.7109375" style="3" customWidth="1"/>
    <col min="13341" max="13568" width="6.7109375" style="3"/>
    <col min="13569" max="13569" width="3.7109375" style="3" customWidth="1"/>
    <col min="13570" max="13570" width="5" style="3" customWidth="1"/>
    <col min="13571" max="13573" width="4.7109375" style="3" customWidth="1"/>
    <col min="13574" max="13574" width="12.7109375" style="3" customWidth="1"/>
    <col min="13575" max="13575" width="10.5703125" style="3" customWidth="1"/>
    <col min="13576" max="13576" width="18.5703125" style="3" customWidth="1"/>
    <col min="13577" max="13577" width="13.7109375" style="3" customWidth="1"/>
    <col min="13578" max="13579" width="6.140625" style="3" customWidth="1"/>
    <col min="13580" max="13580" width="7.7109375" style="3" customWidth="1"/>
    <col min="13581" max="13581" width="9.5703125" style="3" customWidth="1"/>
    <col min="13582" max="13582" width="21.42578125" style="3" customWidth="1"/>
    <col min="13583" max="13583" width="15.42578125" style="3" customWidth="1"/>
    <col min="13584" max="13595" width="6.7109375" style="3"/>
    <col min="13596" max="13596" width="9.7109375" style="3" customWidth="1"/>
    <col min="13597" max="13824" width="6.7109375" style="3"/>
    <col min="13825" max="13825" width="3.7109375" style="3" customWidth="1"/>
    <col min="13826" max="13826" width="5" style="3" customWidth="1"/>
    <col min="13827" max="13829" width="4.7109375" style="3" customWidth="1"/>
    <col min="13830" max="13830" width="12.7109375" style="3" customWidth="1"/>
    <col min="13831" max="13831" width="10.5703125" style="3" customWidth="1"/>
    <col min="13832" max="13832" width="18.5703125" style="3" customWidth="1"/>
    <col min="13833" max="13833" width="13.7109375" style="3" customWidth="1"/>
    <col min="13834" max="13835" width="6.140625" style="3" customWidth="1"/>
    <col min="13836" max="13836" width="7.7109375" style="3" customWidth="1"/>
    <col min="13837" max="13837" width="9.5703125" style="3" customWidth="1"/>
    <col min="13838" max="13838" width="21.42578125" style="3" customWidth="1"/>
    <col min="13839" max="13839" width="15.42578125" style="3" customWidth="1"/>
    <col min="13840" max="13851" width="6.7109375" style="3"/>
    <col min="13852" max="13852" width="9.7109375" style="3" customWidth="1"/>
    <col min="13853" max="14080" width="6.7109375" style="3"/>
    <col min="14081" max="14081" width="3.7109375" style="3" customWidth="1"/>
    <col min="14082" max="14082" width="5" style="3" customWidth="1"/>
    <col min="14083" max="14085" width="4.7109375" style="3" customWidth="1"/>
    <col min="14086" max="14086" width="12.7109375" style="3" customWidth="1"/>
    <col min="14087" max="14087" width="10.5703125" style="3" customWidth="1"/>
    <col min="14088" max="14088" width="18.5703125" style="3" customWidth="1"/>
    <col min="14089" max="14089" width="13.7109375" style="3" customWidth="1"/>
    <col min="14090" max="14091" width="6.140625" style="3" customWidth="1"/>
    <col min="14092" max="14092" width="7.7109375" style="3" customWidth="1"/>
    <col min="14093" max="14093" width="9.5703125" style="3" customWidth="1"/>
    <col min="14094" max="14094" width="21.42578125" style="3" customWidth="1"/>
    <col min="14095" max="14095" width="15.42578125" style="3" customWidth="1"/>
    <col min="14096" max="14107" width="6.7109375" style="3"/>
    <col min="14108" max="14108" width="9.7109375" style="3" customWidth="1"/>
    <col min="14109" max="14336" width="6.7109375" style="3"/>
    <col min="14337" max="14337" width="3.7109375" style="3" customWidth="1"/>
    <col min="14338" max="14338" width="5" style="3" customWidth="1"/>
    <col min="14339" max="14341" width="4.7109375" style="3" customWidth="1"/>
    <col min="14342" max="14342" width="12.7109375" style="3" customWidth="1"/>
    <col min="14343" max="14343" width="10.5703125" style="3" customWidth="1"/>
    <col min="14344" max="14344" width="18.5703125" style="3" customWidth="1"/>
    <col min="14345" max="14345" width="13.7109375" style="3" customWidth="1"/>
    <col min="14346" max="14347" width="6.140625" style="3" customWidth="1"/>
    <col min="14348" max="14348" width="7.7109375" style="3" customWidth="1"/>
    <col min="14349" max="14349" width="9.5703125" style="3" customWidth="1"/>
    <col min="14350" max="14350" width="21.42578125" style="3" customWidth="1"/>
    <col min="14351" max="14351" width="15.42578125" style="3" customWidth="1"/>
    <col min="14352" max="14363" width="6.7109375" style="3"/>
    <col min="14364" max="14364" width="9.7109375" style="3" customWidth="1"/>
    <col min="14365" max="14592" width="6.7109375" style="3"/>
    <col min="14593" max="14593" width="3.7109375" style="3" customWidth="1"/>
    <col min="14594" max="14594" width="5" style="3" customWidth="1"/>
    <col min="14595" max="14597" width="4.7109375" style="3" customWidth="1"/>
    <col min="14598" max="14598" width="12.7109375" style="3" customWidth="1"/>
    <col min="14599" max="14599" width="10.5703125" style="3" customWidth="1"/>
    <col min="14600" max="14600" width="18.5703125" style="3" customWidth="1"/>
    <col min="14601" max="14601" width="13.7109375" style="3" customWidth="1"/>
    <col min="14602" max="14603" width="6.140625" style="3" customWidth="1"/>
    <col min="14604" max="14604" width="7.7109375" style="3" customWidth="1"/>
    <col min="14605" max="14605" width="9.5703125" style="3" customWidth="1"/>
    <col min="14606" max="14606" width="21.42578125" style="3" customWidth="1"/>
    <col min="14607" max="14607" width="15.42578125" style="3" customWidth="1"/>
    <col min="14608" max="14619" width="6.7109375" style="3"/>
    <col min="14620" max="14620" width="9.7109375" style="3" customWidth="1"/>
    <col min="14621" max="14848" width="6.7109375" style="3"/>
    <col min="14849" max="14849" width="3.7109375" style="3" customWidth="1"/>
    <col min="14850" max="14850" width="5" style="3" customWidth="1"/>
    <col min="14851" max="14853" width="4.7109375" style="3" customWidth="1"/>
    <col min="14854" max="14854" width="12.7109375" style="3" customWidth="1"/>
    <col min="14855" max="14855" width="10.5703125" style="3" customWidth="1"/>
    <col min="14856" max="14856" width="18.5703125" style="3" customWidth="1"/>
    <col min="14857" max="14857" width="13.7109375" style="3" customWidth="1"/>
    <col min="14858" max="14859" width="6.140625" style="3" customWidth="1"/>
    <col min="14860" max="14860" width="7.7109375" style="3" customWidth="1"/>
    <col min="14861" max="14861" width="9.5703125" style="3" customWidth="1"/>
    <col min="14862" max="14862" width="21.42578125" style="3" customWidth="1"/>
    <col min="14863" max="14863" width="15.42578125" style="3" customWidth="1"/>
    <col min="14864" max="14875" width="6.7109375" style="3"/>
    <col min="14876" max="14876" width="9.7109375" style="3" customWidth="1"/>
    <col min="14877" max="15104" width="6.7109375" style="3"/>
    <col min="15105" max="15105" width="3.7109375" style="3" customWidth="1"/>
    <col min="15106" max="15106" width="5" style="3" customWidth="1"/>
    <col min="15107" max="15109" width="4.7109375" style="3" customWidth="1"/>
    <col min="15110" max="15110" width="12.7109375" style="3" customWidth="1"/>
    <col min="15111" max="15111" width="10.5703125" style="3" customWidth="1"/>
    <col min="15112" max="15112" width="18.5703125" style="3" customWidth="1"/>
    <col min="15113" max="15113" width="13.7109375" style="3" customWidth="1"/>
    <col min="15114" max="15115" width="6.140625" style="3" customWidth="1"/>
    <col min="15116" max="15116" width="7.7109375" style="3" customWidth="1"/>
    <col min="15117" max="15117" width="9.5703125" style="3" customWidth="1"/>
    <col min="15118" max="15118" width="21.42578125" style="3" customWidth="1"/>
    <col min="15119" max="15119" width="15.42578125" style="3" customWidth="1"/>
    <col min="15120" max="15131" width="6.7109375" style="3"/>
    <col min="15132" max="15132" width="9.7109375" style="3" customWidth="1"/>
    <col min="15133" max="15360" width="6.7109375" style="3"/>
    <col min="15361" max="15361" width="3.7109375" style="3" customWidth="1"/>
    <col min="15362" max="15362" width="5" style="3" customWidth="1"/>
    <col min="15363" max="15365" width="4.7109375" style="3" customWidth="1"/>
    <col min="15366" max="15366" width="12.7109375" style="3" customWidth="1"/>
    <col min="15367" max="15367" width="10.5703125" style="3" customWidth="1"/>
    <col min="15368" max="15368" width="18.5703125" style="3" customWidth="1"/>
    <col min="15369" max="15369" width="13.7109375" style="3" customWidth="1"/>
    <col min="15370" max="15371" width="6.140625" style="3" customWidth="1"/>
    <col min="15372" max="15372" width="7.7109375" style="3" customWidth="1"/>
    <col min="15373" max="15373" width="9.5703125" style="3" customWidth="1"/>
    <col min="15374" max="15374" width="21.42578125" style="3" customWidth="1"/>
    <col min="15375" max="15375" width="15.42578125" style="3" customWidth="1"/>
    <col min="15376" max="15387" width="6.7109375" style="3"/>
    <col min="15388" max="15388" width="9.7109375" style="3" customWidth="1"/>
    <col min="15389" max="15616" width="6.7109375" style="3"/>
    <col min="15617" max="15617" width="3.7109375" style="3" customWidth="1"/>
    <col min="15618" max="15618" width="5" style="3" customWidth="1"/>
    <col min="15619" max="15621" width="4.7109375" style="3" customWidth="1"/>
    <col min="15622" max="15622" width="12.7109375" style="3" customWidth="1"/>
    <col min="15623" max="15623" width="10.5703125" style="3" customWidth="1"/>
    <col min="15624" max="15624" width="18.5703125" style="3" customWidth="1"/>
    <col min="15625" max="15625" width="13.7109375" style="3" customWidth="1"/>
    <col min="15626" max="15627" width="6.140625" style="3" customWidth="1"/>
    <col min="15628" max="15628" width="7.7109375" style="3" customWidth="1"/>
    <col min="15629" max="15629" width="9.5703125" style="3" customWidth="1"/>
    <col min="15630" max="15630" width="21.42578125" style="3" customWidth="1"/>
    <col min="15631" max="15631" width="15.42578125" style="3" customWidth="1"/>
    <col min="15632" max="15643" width="6.7109375" style="3"/>
    <col min="15644" max="15644" width="9.7109375" style="3" customWidth="1"/>
    <col min="15645" max="15872" width="6.7109375" style="3"/>
    <col min="15873" max="15873" width="3.7109375" style="3" customWidth="1"/>
    <col min="15874" max="15874" width="5" style="3" customWidth="1"/>
    <col min="15875" max="15877" width="4.7109375" style="3" customWidth="1"/>
    <col min="15878" max="15878" width="12.7109375" style="3" customWidth="1"/>
    <col min="15879" max="15879" width="10.5703125" style="3" customWidth="1"/>
    <col min="15880" max="15880" width="18.5703125" style="3" customWidth="1"/>
    <col min="15881" max="15881" width="13.7109375" style="3" customWidth="1"/>
    <col min="15882" max="15883" width="6.140625" style="3" customWidth="1"/>
    <col min="15884" max="15884" width="7.7109375" style="3" customWidth="1"/>
    <col min="15885" max="15885" width="9.5703125" style="3" customWidth="1"/>
    <col min="15886" max="15886" width="21.42578125" style="3" customWidth="1"/>
    <col min="15887" max="15887" width="15.42578125" style="3" customWidth="1"/>
    <col min="15888" max="15899" width="6.7109375" style="3"/>
    <col min="15900" max="15900" width="9.7109375" style="3" customWidth="1"/>
    <col min="15901" max="16128" width="6.7109375" style="3"/>
    <col min="16129" max="16129" width="3.7109375" style="3" customWidth="1"/>
    <col min="16130" max="16130" width="5" style="3" customWidth="1"/>
    <col min="16131" max="16133" width="4.7109375" style="3" customWidth="1"/>
    <col min="16134" max="16134" width="12.7109375" style="3" customWidth="1"/>
    <col min="16135" max="16135" width="10.5703125" style="3" customWidth="1"/>
    <col min="16136" max="16136" width="18.5703125" style="3" customWidth="1"/>
    <col min="16137" max="16137" width="13.7109375" style="3" customWidth="1"/>
    <col min="16138" max="16139" width="6.140625" style="3" customWidth="1"/>
    <col min="16140" max="16140" width="7.7109375" style="3" customWidth="1"/>
    <col min="16141" max="16141" width="9.5703125" style="3" customWidth="1"/>
    <col min="16142" max="16142" width="21.42578125" style="3" customWidth="1"/>
    <col min="16143" max="16143" width="15.42578125" style="3" customWidth="1"/>
    <col min="16144" max="16155" width="6.7109375" style="3"/>
    <col min="16156" max="16156" width="9.7109375" style="3" customWidth="1"/>
    <col min="16157" max="16384" width="6.7109375" style="3"/>
  </cols>
  <sheetData>
    <row r="1" spans="1:40" ht="62.25" customHeight="1" thickBot="1" x14ac:dyDescent="0.2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0" s="311" customFormat="1" ht="12.75" customHeight="1" x14ac:dyDescent="0.2">
      <c r="A2" s="390" t="s">
        <v>1</v>
      </c>
      <c r="B2" s="392"/>
      <c r="C2" s="392"/>
      <c r="D2" s="392"/>
      <c r="E2" s="392"/>
      <c r="F2" s="392"/>
      <c r="G2" s="392"/>
      <c r="H2" s="392"/>
      <c r="I2" s="392"/>
      <c r="J2" s="392"/>
      <c r="K2" s="392"/>
      <c r="L2" s="392"/>
      <c r="M2" s="392" t="s">
        <v>415</v>
      </c>
      <c r="N2" s="392"/>
      <c r="O2" s="392"/>
      <c r="P2" s="392"/>
      <c r="Q2" s="392"/>
      <c r="R2" s="392"/>
      <c r="S2" s="392"/>
      <c r="T2" s="392"/>
      <c r="U2" s="392"/>
      <c r="V2" s="392"/>
      <c r="W2" s="392"/>
      <c r="X2" s="392"/>
      <c r="Y2" s="392"/>
      <c r="Z2" s="392"/>
      <c r="AA2" s="392"/>
      <c r="AB2" s="392"/>
      <c r="AC2" s="392"/>
      <c r="AD2" s="392"/>
      <c r="AE2" s="393" t="s">
        <v>180</v>
      </c>
      <c r="AF2" s="394"/>
      <c r="AG2" s="394"/>
      <c r="AH2" s="394"/>
      <c r="AI2" s="394"/>
      <c r="AJ2" s="394"/>
      <c r="AK2" s="394"/>
      <c r="AL2" s="394"/>
      <c r="AM2" s="394"/>
      <c r="AN2" s="395"/>
    </row>
    <row r="3" spans="1:40" s="311" customFormat="1" ht="37.5" customHeight="1" thickBot="1" x14ac:dyDescent="0.25">
      <c r="A3" s="399" t="s">
        <v>416</v>
      </c>
      <c r="B3" s="400"/>
      <c r="C3" s="400"/>
      <c r="D3" s="400"/>
      <c r="E3" s="400"/>
      <c r="F3" s="400"/>
      <c r="G3" s="400"/>
      <c r="H3" s="400"/>
      <c r="I3" s="400"/>
      <c r="J3" s="400"/>
      <c r="K3" s="400"/>
      <c r="L3" s="401"/>
      <c r="M3" s="402" t="s">
        <v>417</v>
      </c>
      <c r="N3" s="402"/>
      <c r="O3" s="402"/>
      <c r="P3" s="402"/>
      <c r="Q3" s="402"/>
      <c r="R3" s="402"/>
      <c r="S3" s="402"/>
      <c r="T3" s="402"/>
      <c r="U3" s="402"/>
      <c r="V3" s="402"/>
      <c r="W3" s="402"/>
      <c r="X3" s="402"/>
      <c r="Y3" s="402"/>
      <c r="Z3" s="402"/>
      <c r="AA3" s="402"/>
      <c r="AB3" s="402"/>
      <c r="AC3" s="402"/>
      <c r="AD3" s="402"/>
      <c r="AE3" s="396"/>
      <c r="AF3" s="397"/>
      <c r="AG3" s="397"/>
      <c r="AH3" s="397"/>
      <c r="AI3" s="397"/>
      <c r="AJ3" s="397"/>
      <c r="AK3" s="397"/>
      <c r="AL3" s="397"/>
      <c r="AM3" s="397"/>
      <c r="AN3" s="398"/>
    </row>
    <row r="4" spans="1:40" ht="12.75" customHeight="1" x14ac:dyDescent="0.2">
      <c r="A4" s="372" t="s">
        <v>6</v>
      </c>
      <c r="B4" s="374"/>
      <c r="C4" s="374"/>
      <c r="D4" s="374"/>
      <c r="E4" s="374"/>
      <c r="F4" s="374"/>
      <c r="G4" s="374"/>
      <c r="H4" s="374"/>
      <c r="I4" s="374"/>
      <c r="J4" s="374"/>
      <c r="K4" s="374"/>
      <c r="L4" s="374"/>
      <c r="M4" s="374"/>
      <c r="N4" s="374"/>
      <c r="O4" s="374"/>
      <c r="P4" s="375" t="s">
        <v>7</v>
      </c>
      <c r="Q4" s="375"/>
      <c r="R4" s="375"/>
      <c r="S4" s="375"/>
      <c r="T4" s="375"/>
      <c r="U4" s="375"/>
      <c r="V4" s="375"/>
      <c r="W4" s="375"/>
      <c r="X4" s="375"/>
      <c r="Y4" s="375"/>
      <c r="Z4" s="375"/>
      <c r="AA4" s="375"/>
      <c r="AB4" s="376" t="s">
        <v>8</v>
      </c>
      <c r="AC4" s="377"/>
      <c r="AD4" s="377"/>
      <c r="AE4" s="377"/>
      <c r="AF4" s="377"/>
      <c r="AG4" s="377"/>
      <c r="AH4" s="377"/>
      <c r="AI4" s="377"/>
      <c r="AJ4" s="377"/>
      <c r="AK4" s="377"/>
      <c r="AL4" s="377"/>
      <c r="AM4" s="377"/>
      <c r="AN4" s="378"/>
    </row>
    <row r="5" spans="1:40" ht="27" customHeight="1" x14ac:dyDescent="0.2">
      <c r="A5" s="379" t="s">
        <v>9</v>
      </c>
      <c r="B5" s="417" t="s">
        <v>10</v>
      </c>
      <c r="C5" s="417"/>
      <c r="D5" s="417"/>
      <c r="E5" s="417"/>
      <c r="F5" s="370" t="s">
        <v>11</v>
      </c>
      <c r="G5" s="370" t="s">
        <v>12</v>
      </c>
      <c r="H5" s="370" t="s">
        <v>13</v>
      </c>
      <c r="I5" s="370" t="s">
        <v>14</v>
      </c>
      <c r="J5" s="370" t="s">
        <v>15</v>
      </c>
      <c r="K5" s="370" t="s">
        <v>16</v>
      </c>
      <c r="L5" s="370"/>
      <c r="M5" s="370" t="s">
        <v>17</v>
      </c>
      <c r="N5" s="370" t="s">
        <v>75</v>
      </c>
      <c r="O5" s="370" t="s">
        <v>19</v>
      </c>
      <c r="P5" s="414" t="s">
        <v>20</v>
      </c>
      <c r="Q5" s="414" t="s">
        <v>21</v>
      </c>
      <c r="R5" s="414" t="s">
        <v>22</v>
      </c>
      <c r="S5" s="414" t="s">
        <v>23</v>
      </c>
      <c r="T5" s="414" t="s">
        <v>24</v>
      </c>
      <c r="U5" s="414" t="s">
        <v>25</v>
      </c>
      <c r="V5" s="414" t="s">
        <v>26</v>
      </c>
      <c r="W5" s="414" t="s">
        <v>27</v>
      </c>
      <c r="X5" s="414" t="s">
        <v>28</v>
      </c>
      <c r="Y5" s="414" t="s">
        <v>29</v>
      </c>
      <c r="Z5" s="414" t="s">
        <v>30</v>
      </c>
      <c r="AA5" s="414" t="s">
        <v>31</v>
      </c>
      <c r="AB5" s="518" t="s">
        <v>32</v>
      </c>
      <c r="AC5" s="403" t="s">
        <v>20</v>
      </c>
      <c r="AD5" s="403" t="s">
        <v>21</v>
      </c>
      <c r="AE5" s="403" t="s">
        <v>22</v>
      </c>
      <c r="AF5" s="403" t="s">
        <v>23</v>
      </c>
      <c r="AG5" s="403" t="s">
        <v>24</v>
      </c>
      <c r="AH5" s="403" t="s">
        <v>25</v>
      </c>
      <c r="AI5" s="403" t="s">
        <v>26</v>
      </c>
      <c r="AJ5" s="403" t="s">
        <v>27</v>
      </c>
      <c r="AK5" s="403" t="s">
        <v>28</v>
      </c>
      <c r="AL5" s="403" t="s">
        <v>29</v>
      </c>
      <c r="AM5" s="403" t="s">
        <v>30</v>
      </c>
      <c r="AN5" s="551" t="s">
        <v>31</v>
      </c>
    </row>
    <row r="6" spans="1:40" ht="22.5" customHeight="1" x14ac:dyDescent="0.2">
      <c r="A6" s="379"/>
      <c r="B6" s="44">
        <v>1</v>
      </c>
      <c r="C6" s="44">
        <v>2</v>
      </c>
      <c r="D6" s="44">
        <v>3</v>
      </c>
      <c r="E6" s="44">
        <v>4</v>
      </c>
      <c r="F6" s="370"/>
      <c r="G6" s="370"/>
      <c r="H6" s="370"/>
      <c r="I6" s="370"/>
      <c r="J6" s="370"/>
      <c r="K6" s="44" t="s">
        <v>33</v>
      </c>
      <c r="L6" s="44" t="s">
        <v>34</v>
      </c>
      <c r="M6" s="370"/>
      <c r="N6" s="370"/>
      <c r="O6" s="370"/>
      <c r="P6" s="414"/>
      <c r="Q6" s="414"/>
      <c r="R6" s="414"/>
      <c r="S6" s="414"/>
      <c r="T6" s="414"/>
      <c r="U6" s="414"/>
      <c r="V6" s="414"/>
      <c r="W6" s="414"/>
      <c r="X6" s="414"/>
      <c r="Y6" s="414"/>
      <c r="Z6" s="414"/>
      <c r="AA6" s="414"/>
      <c r="AB6" s="519"/>
      <c r="AC6" s="403"/>
      <c r="AD6" s="403"/>
      <c r="AE6" s="403"/>
      <c r="AF6" s="403"/>
      <c r="AG6" s="403"/>
      <c r="AH6" s="403"/>
      <c r="AI6" s="403"/>
      <c r="AJ6" s="403"/>
      <c r="AK6" s="403"/>
      <c r="AL6" s="403"/>
      <c r="AM6" s="403"/>
      <c r="AN6" s="551"/>
    </row>
    <row r="7" spans="1:40" s="4" customFormat="1" ht="101.25" customHeight="1" thickBot="1" x14ac:dyDescent="0.3">
      <c r="A7" s="312"/>
      <c r="B7" s="313" t="s">
        <v>76</v>
      </c>
      <c r="C7" s="313"/>
      <c r="D7" s="313"/>
      <c r="E7" s="313"/>
      <c r="F7" s="314" t="s">
        <v>418</v>
      </c>
      <c r="G7" s="315" t="s">
        <v>419</v>
      </c>
      <c r="H7" s="315" t="s">
        <v>420</v>
      </c>
      <c r="I7" s="316" t="s">
        <v>258</v>
      </c>
      <c r="J7" s="317">
        <v>1</v>
      </c>
      <c r="K7" s="318">
        <v>0.45</v>
      </c>
      <c r="L7" s="317">
        <v>0.8</v>
      </c>
      <c r="M7" s="316" t="s">
        <v>41</v>
      </c>
      <c r="N7" s="316" t="s">
        <v>421</v>
      </c>
      <c r="O7" s="316" t="s">
        <v>422</v>
      </c>
      <c r="P7" s="319">
        <v>0.56000000000000005</v>
      </c>
      <c r="Q7" s="319">
        <v>0.51</v>
      </c>
      <c r="R7" s="319">
        <v>0.42</v>
      </c>
      <c r="S7" s="319">
        <v>0.38</v>
      </c>
      <c r="T7" s="319">
        <v>0.24</v>
      </c>
      <c r="U7" s="319">
        <v>0.14000000000000001</v>
      </c>
      <c r="V7" s="320"/>
      <c r="W7" s="320"/>
      <c r="X7" s="320"/>
      <c r="Y7" s="321"/>
      <c r="Z7" s="321"/>
      <c r="AA7" s="321"/>
      <c r="AB7" s="322"/>
      <c r="AC7" s="321"/>
      <c r="AD7" s="321"/>
      <c r="AE7" s="321"/>
      <c r="AF7" s="321"/>
      <c r="AG7" s="321"/>
      <c r="AH7" s="321"/>
      <c r="AI7" s="321"/>
      <c r="AJ7" s="321"/>
      <c r="AK7" s="321"/>
      <c r="AL7" s="321"/>
      <c r="AM7" s="321"/>
      <c r="AN7" s="323"/>
    </row>
    <row r="8" spans="1:40" ht="12.75" customHeight="1" thickBot="1" x14ac:dyDescent="0.25">
      <c r="A8" s="362" t="s">
        <v>65</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5"/>
    </row>
    <row r="9" spans="1:40" ht="114" customHeight="1" x14ac:dyDescent="0.2">
      <c r="A9" s="625" t="s">
        <v>423</v>
      </c>
      <c r="B9" s="626"/>
      <c r="C9" s="626"/>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7"/>
    </row>
    <row r="11" spans="1:40" ht="25.5" customHeight="1" x14ac:dyDescent="0.2">
      <c r="A11" s="628" t="s">
        <v>424</v>
      </c>
      <c r="B11" s="628"/>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row>
  </sheetData>
  <mergeCells count="48">
    <mergeCell ref="A1:AN1"/>
    <mergeCell ref="A2:L2"/>
    <mergeCell ref="M2:AD2"/>
    <mergeCell ref="AE2:AN3"/>
    <mergeCell ref="A3:L3"/>
    <mergeCell ref="M3:AD3"/>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Z5:Z6"/>
    <mergeCell ref="AA5:AA6"/>
    <mergeCell ref="AB5:AB6"/>
    <mergeCell ref="AC5:AC6"/>
    <mergeCell ref="R5:R6"/>
    <mergeCell ref="S5:S6"/>
    <mergeCell ref="T5:T6"/>
    <mergeCell ref="U5:U6"/>
    <mergeCell ref="V5:V6"/>
    <mergeCell ref="W5:W6"/>
    <mergeCell ref="A9:AN9"/>
    <mergeCell ref="A11:AN11"/>
    <mergeCell ref="AJ5:AJ6"/>
    <mergeCell ref="AK5:AK6"/>
    <mergeCell ref="AL5:AL6"/>
    <mergeCell ref="AM5:AM6"/>
    <mergeCell ref="AN5:AN6"/>
    <mergeCell ref="A8:AN8"/>
    <mergeCell ref="AD5:AD6"/>
    <mergeCell ref="AE5:AE6"/>
    <mergeCell ref="AF5:AF6"/>
    <mergeCell ref="AG5:AG6"/>
    <mergeCell ref="AH5:AH6"/>
    <mergeCell ref="AI5:AI6"/>
    <mergeCell ref="X5:X6"/>
    <mergeCell ref="Y5:Y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9"/>
  <sheetViews>
    <sheetView zoomScale="80" zoomScaleNormal="80" zoomScalePageLayoutView="55" workbookViewId="0">
      <selection activeCell="N10" sqref="N10"/>
    </sheetView>
  </sheetViews>
  <sheetFormatPr baseColWidth="10" defaultColWidth="6.7109375" defaultRowHeight="12.75" x14ac:dyDescent="0.2"/>
  <cols>
    <col min="1" max="1" width="3.7109375" style="34" customWidth="1"/>
    <col min="2" max="2" width="5" style="34" customWidth="1"/>
    <col min="3" max="5" width="4.7109375" style="34" customWidth="1"/>
    <col min="6" max="6" width="12.7109375" style="34" customWidth="1"/>
    <col min="7" max="7" width="13.85546875" style="34" customWidth="1"/>
    <col min="8" max="8" width="15.7109375" style="34" customWidth="1"/>
    <col min="9" max="9" width="13.7109375" style="34" customWidth="1"/>
    <col min="10" max="10" width="6.140625" style="34" customWidth="1"/>
    <col min="11" max="11" width="8" style="34" customWidth="1"/>
    <col min="12" max="12" width="7.7109375" style="34" customWidth="1"/>
    <col min="13" max="13" width="9.5703125" style="34" customWidth="1"/>
    <col min="14" max="14" width="21.42578125" style="34" customWidth="1"/>
    <col min="15" max="15" width="15.42578125" style="34" customWidth="1"/>
    <col min="16" max="27" width="6.7109375" style="34"/>
    <col min="28" max="28" width="16" style="34" customWidth="1"/>
    <col min="29" max="40" width="6.7109375" style="34"/>
    <col min="41" max="16384" width="6.7109375" style="3"/>
  </cols>
  <sheetData>
    <row r="1" spans="1:40" ht="80.099999999999994" customHeight="1" thickBot="1" x14ac:dyDescent="0.2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0" ht="12.75" customHeight="1" x14ac:dyDescent="0.2">
      <c r="A2" s="390" t="s">
        <v>1</v>
      </c>
      <c r="B2" s="392"/>
      <c r="C2" s="392"/>
      <c r="D2" s="392"/>
      <c r="E2" s="392"/>
      <c r="F2" s="392"/>
      <c r="G2" s="392"/>
      <c r="H2" s="392"/>
      <c r="I2" s="392"/>
      <c r="J2" s="392"/>
      <c r="K2" s="392"/>
      <c r="L2" s="392"/>
      <c r="M2" s="392" t="s">
        <v>425</v>
      </c>
      <c r="N2" s="392"/>
      <c r="O2" s="392"/>
      <c r="P2" s="392"/>
      <c r="Q2" s="392"/>
      <c r="R2" s="392"/>
      <c r="S2" s="392"/>
      <c r="T2" s="392"/>
      <c r="U2" s="392"/>
      <c r="V2" s="392"/>
      <c r="W2" s="392"/>
      <c r="X2" s="392"/>
      <c r="Y2" s="392"/>
      <c r="Z2" s="392"/>
      <c r="AA2" s="392"/>
      <c r="AB2" s="392"/>
      <c r="AC2" s="392"/>
      <c r="AD2" s="392"/>
      <c r="AE2" s="393" t="s">
        <v>426</v>
      </c>
      <c r="AF2" s="394"/>
      <c r="AG2" s="394"/>
      <c r="AH2" s="394"/>
      <c r="AI2" s="394"/>
      <c r="AJ2" s="394"/>
      <c r="AK2" s="394"/>
      <c r="AL2" s="394"/>
      <c r="AM2" s="394"/>
      <c r="AN2" s="395"/>
    </row>
    <row r="3" spans="1:40" ht="34.5" customHeight="1" thickBot="1" x14ac:dyDescent="0.25">
      <c r="A3" s="399" t="s">
        <v>523</v>
      </c>
      <c r="B3" s="400"/>
      <c r="C3" s="400"/>
      <c r="D3" s="400"/>
      <c r="E3" s="400"/>
      <c r="F3" s="400"/>
      <c r="G3" s="400"/>
      <c r="H3" s="400"/>
      <c r="I3" s="400"/>
      <c r="J3" s="400"/>
      <c r="K3" s="400"/>
      <c r="L3" s="401"/>
      <c r="M3" s="402" t="s">
        <v>427</v>
      </c>
      <c r="N3" s="402"/>
      <c r="O3" s="402"/>
      <c r="P3" s="402"/>
      <c r="Q3" s="402"/>
      <c r="R3" s="402"/>
      <c r="S3" s="402"/>
      <c r="T3" s="402"/>
      <c r="U3" s="402"/>
      <c r="V3" s="402"/>
      <c r="W3" s="402"/>
      <c r="X3" s="402"/>
      <c r="Y3" s="402"/>
      <c r="Z3" s="402"/>
      <c r="AA3" s="402"/>
      <c r="AB3" s="402"/>
      <c r="AC3" s="402"/>
      <c r="AD3" s="402"/>
      <c r="AE3" s="396"/>
      <c r="AF3" s="397"/>
      <c r="AG3" s="397"/>
      <c r="AH3" s="397"/>
      <c r="AI3" s="397"/>
      <c r="AJ3" s="397"/>
      <c r="AK3" s="397"/>
      <c r="AL3" s="397"/>
      <c r="AM3" s="397"/>
      <c r="AN3" s="398"/>
    </row>
    <row r="4" spans="1:40" ht="12.75" customHeight="1" x14ac:dyDescent="0.2">
      <c r="A4" s="372" t="s">
        <v>6</v>
      </c>
      <c r="B4" s="374"/>
      <c r="C4" s="374"/>
      <c r="D4" s="374"/>
      <c r="E4" s="374"/>
      <c r="F4" s="374"/>
      <c r="G4" s="374"/>
      <c r="H4" s="374"/>
      <c r="I4" s="374"/>
      <c r="J4" s="374"/>
      <c r="K4" s="374"/>
      <c r="L4" s="374"/>
      <c r="M4" s="374"/>
      <c r="N4" s="374"/>
      <c r="O4" s="374"/>
      <c r="P4" s="375" t="s">
        <v>7</v>
      </c>
      <c r="Q4" s="375"/>
      <c r="R4" s="375"/>
      <c r="S4" s="375"/>
      <c r="T4" s="375"/>
      <c r="U4" s="375"/>
      <c r="V4" s="375"/>
      <c r="W4" s="375"/>
      <c r="X4" s="375"/>
      <c r="Y4" s="375"/>
      <c r="Z4" s="375"/>
      <c r="AA4" s="375"/>
      <c r="AB4" s="376" t="s">
        <v>8</v>
      </c>
      <c r="AC4" s="377"/>
      <c r="AD4" s="377"/>
      <c r="AE4" s="377"/>
      <c r="AF4" s="377"/>
      <c r="AG4" s="377"/>
      <c r="AH4" s="377"/>
      <c r="AI4" s="377"/>
      <c r="AJ4" s="377"/>
      <c r="AK4" s="377"/>
      <c r="AL4" s="377"/>
      <c r="AM4" s="377"/>
      <c r="AN4" s="378"/>
    </row>
    <row r="5" spans="1:40" ht="27" customHeight="1" x14ac:dyDescent="0.2">
      <c r="A5" s="379" t="s">
        <v>9</v>
      </c>
      <c r="B5" s="417" t="s">
        <v>10</v>
      </c>
      <c r="C5" s="417"/>
      <c r="D5" s="417"/>
      <c r="E5" s="417"/>
      <c r="F5" s="370" t="s">
        <v>11</v>
      </c>
      <c r="G5" s="370" t="s">
        <v>12</v>
      </c>
      <c r="H5" s="370" t="s">
        <v>13</v>
      </c>
      <c r="I5" s="370" t="s">
        <v>14</v>
      </c>
      <c r="J5" s="370" t="s">
        <v>15</v>
      </c>
      <c r="K5" s="370" t="s">
        <v>16</v>
      </c>
      <c r="L5" s="370"/>
      <c r="M5" s="370" t="s">
        <v>17</v>
      </c>
      <c r="N5" s="370" t="s">
        <v>75</v>
      </c>
      <c r="O5" s="370" t="s">
        <v>19</v>
      </c>
      <c r="P5" s="414" t="s">
        <v>20</v>
      </c>
      <c r="Q5" s="414" t="s">
        <v>21</v>
      </c>
      <c r="R5" s="414" t="s">
        <v>22</v>
      </c>
      <c r="S5" s="414" t="s">
        <v>23</v>
      </c>
      <c r="T5" s="414" t="s">
        <v>24</v>
      </c>
      <c r="U5" s="414" t="s">
        <v>25</v>
      </c>
      <c r="V5" s="414" t="s">
        <v>26</v>
      </c>
      <c r="W5" s="414" t="s">
        <v>27</v>
      </c>
      <c r="X5" s="414" t="s">
        <v>28</v>
      </c>
      <c r="Y5" s="414" t="s">
        <v>29</v>
      </c>
      <c r="Z5" s="414" t="s">
        <v>30</v>
      </c>
      <c r="AA5" s="414" t="s">
        <v>31</v>
      </c>
      <c r="AB5" s="518" t="s">
        <v>32</v>
      </c>
      <c r="AC5" s="403" t="s">
        <v>20</v>
      </c>
      <c r="AD5" s="403" t="s">
        <v>21</v>
      </c>
      <c r="AE5" s="403" t="s">
        <v>22</v>
      </c>
      <c r="AF5" s="403" t="s">
        <v>23</v>
      </c>
      <c r="AG5" s="403" t="s">
        <v>24</v>
      </c>
      <c r="AH5" s="403" t="s">
        <v>25</v>
      </c>
      <c r="AI5" s="403" t="s">
        <v>26</v>
      </c>
      <c r="AJ5" s="403" t="s">
        <v>27</v>
      </c>
      <c r="AK5" s="403" t="s">
        <v>28</v>
      </c>
      <c r="AL5" s="403" t="s">
        <v>29</v>
      </c>
      <c r="AM5" s="403" t="s">
        <v>30</v>
      </c>
      <c r="AN5" s="551" t="s">
        <v>31</v>
      </c>
    </row>
    <row r="6" spans="1:40" ht="22.5" customHeight="1" x14ac:dyDescent="0.2">
      <c r="A6" s="379"/>
      <c r="B6" s="44">
        <v>1</v>
      </c>
      <c r="C6" s="44">
        <v>2</v>
      </c>
      <c r="D6" s="44">
        <v>3</v>
      </c>
      <c r="E6" s="44">
        <v>4</v>
      </c>
      <c r="F6" s="370"/>
      <c r="G6" s="370"/>
      <c r="H6" s="370"/>
      <c r="I6" s="370"/>
      <c r="J6" s="370"/>
      <c r="K6" s="44" t="s">
        <v>33</v>
      </c>
      <c r="L6" s="44" t="s">
        <v>34</v>
      </c>
      <c r="M6" s="370"/>
      <c r="N6" s="370"/>
      <c r="O6" s="370"/>
      <c r="P6" s="414"/>
      <c r="Q6" s="414"/>
      <c r="R6" s="414"/>
      <c r="S6" s="414"/>
      <c r="T6" s="414"/>
      <c r="U6" s="414"/>
      <c r="V6" s="414"/>
      <c r="W6" s="414"/>
      <c r="X6" s="414"/>
      <c r="Y6" s="414"/>
      <c r="Z6" s="414"/>
      <c r="AA6" s="414"/>
      <c r="AB6" s="519"/>
      <c r="AC6" s="403"/>
      <c r="AD6" s="403"/>
      <c r="AE6" s="403"/>
      <c r="AF6" s="403"/>
      <c r="AG6" s="403"/>
      <c r="AH6" s="403"/>
      <c r="AI6" s="403"/>
      <c r="AJ6" s="403"/>
      <c r="AK6" s="403"/>
      <c r="AL6" s="403"/>
      <c r="AM6" s="403"/>
      <c r="AN6" s="551"/>
    </row>
    <row r="7" spans="1:40" s="330" customFormat="1" ht="101.25" customHeight="1" thickBot="1" x14ac:dyDescent="0.3">
      <c r="A7" s="24">
        <v>1</v>
      </c>
      <c r="B7" s="188" t="s">
        <v>76</v>
      </c>
      <c r="C7" s="188"/>
      <c r="D7" s="188"/>
      <c r="E7" s="188"/>
      <c r="F7" s="231" t="s">
        <v>428</v>
      </c>
      <c r="G7" s="324" t="s">
        <v>429</v>
      </c>
      <c r="H7" s="325" t="s">
        <v>430</v>
      </c>
      <c r="I7" s="324" t="s">
        <v>80</v>
      </c>
      <c r="J7" s="326">
        <v>1</v>
      </c>
      <c r="K7" s="231" t="s">
        <v>431</v>
      </c>
      <c r="L7" s="231" t="s">
        <v>432</v>
      </c>
      <c r="M7" s="231" t="s">
        <v>41</v>
      </c>
      <c r="N7" s="231" t="s">
        <v>433</v>
      </c>
      <c r="O7" s="28" t="s">
        <v>434</v>
      </c>
      <c r="P7" s="30" t="s">
        <v>43</v>
      </c>
      <c r="Q7" s="30" t="s">
        <v>43</v>
      </c>
      <c r="R7" s="30" t="s">
        <v>43</v>
      </c>
      <c r="S7" s="30" t="s">
        <v>43</v>
      </c>
      <c r="T7" s="30" t="s">
        <v>43</v>
      </c>
      <c r="U7" s="327">
        <f>465/470</f>
        <v>0.98936170212765961</v>
      </c>
      <c r="V7" s="30" t="s">
        <v>43</v>
      </c>
      <c r="W7" s="30" t="s">
        <v>43</v>
      </c>
      <c r="X7" s="30" t="s">
        <v>43</v>
      </c>
      <c r="Y7" s="30" t="s">
        <v>43</v>
      </c>
      <c r="Z7" s="30" t="s">
        <v>43</v>
      </c>
      <c r="AA7" s="327"/>
      <c r="AB7" s="328"/>
      <c r="AC7" s="30"/>
      <c r="AD7" s="30"/>
      <c r="AE7" s="30"/>
      <c r="AF7" s="30"/>
      <c r="AG7" s="30"/>
      <c r="AH7" s="327"/>
      <c r="AI7" s="30"/>
      <c r="AJ7" s="30"/>
      <c r="AK7" s="30"/>
      <c r="AL7" s="30"/>
      <c r="AM7" s="30"/>
      <c r="AN7" s="329"/>
    </row>
    <row r="8" spans="1:40" ht="12.75" customHeight="1" thickBot="1" x14ac:dyDescent="0.25">
      <c r="A8" s="362" t="s">
        <v>65</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5"/>
    </row>
    <row r="9" spans="1:40" ht="45.75" customHeight="1" thickBot="1" x14ac:dyDescent="0.25">
      <c r="A9" s="569" t="s">
        <v>522</v>
      </c>
      <c r="B9" s="570"/>
      <c r="C9" s="570"/>
      <c r="D9" s="570"/>
      <c r="E9" s="570"/>
      <c r="F9" s="570"/>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570"/>
      <c r="AN9" s="571"/>
    </row>
  </sheetData>
  <mergeCells count="47">
    <mergeCell ref="A9:AN9"/>
    <mergeCell ref="AJ5:AJ6"/>
    <mergeCell ref="AK5:AK6"/>
    <mergeCell ref="AL5:AL6"/>
    <mergeCell ref="AM5:AM6"/>
    <mergeCell ref="AN5:AN6"/>
    <mergeCell ref="A8:AN8"/>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N4"/>
    <mergeCell ref="A5:A6"/>
    <mergeCell ref="B5:E5"/>
    <mergeCell ref="F5:F6"/>
    <mergeCell ref="G5:G6"/>
    <mergeCell ref="H5:H6"/>
    <mergeCell ref="I5:I6"/>
    <mergeCell ref="J5:J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&amp;L&amp;"Arial,Normal"&amp;8FR.PS.008&amp;C&amp;"Arial,Normal"&amp;8                                                                                                            &amp;R&amp;"Arial,Normal"&amp;8Versión 05_30/08/2017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
  <sheetViews>
    <sheetView zoomScale="80" zoomScaleNormal="80" zoomScalePageLayoutView="40" workbookViewId="0">
      <selection activeCell="G7" sqref="G7"/>
    </sheetView>
  </sheetViews>
  <sheetFormatPr baseColWidth="10" defaultColWidth="6.7109375" defaultRowHeight="12.75" x14ac:dyDescent="0.2"/>
  <cols>
    <col min="1" max="1" width="3.7109375" style="34" customWidth="1"/>
    <col min="2" max="2" width="5" style="34" customWidth="1"/>
    <col min="3" max="5" width="4.7109375" style="34" customWidth="1"/>
    <col min="6" max="6" width="14.5703125" style="34" customWidth="1"/>
    <col min="7" max="7" width="24.7109375" style="34" customWidth="1"/>
    <col min="8" max="8" width="15.7109375" style="34" customWidth="1"/>
    <col min="9" max="9" width="13.7109375" style="34" customWidth="1"/>
    <col min="10" max="11" width="6.140625" style="34" customWidth="1"/>
    <col min="12" max="12" width="7.7109375" style="34" customWidth="1"/>
    <col min="13" max="13" width="9.5703125" style="34" customWidth="1"/>
    <col min="14" max="14" width="21.42578125" style="34" customWidth="1"/>
    <col min="15" max="15" width="15.42578125" style="34" customWidth="1"/>
    <col min="16" max="27" width="6.7109375" style="34"/>
    <col min="28" max="28" width="9.7109375" style="34" customWidth="1"/>
    <col min="29" max="39" width="6.7109375" style="34"/>
    <col min="40" max="40" width="5.7109375" style="34" bestFit="1" customWidth="1"/>
    <col min="41" max="256" width="6.7109375" style="3"/>
    <col min="257" max="257" width="3.7109375" style="3" customWidth="1"/>
    <col min="258" max="258" width="5" style="3" customWidth="1"/>
    <col min="259" max="261" width="4.7109375" style="3" customWidth="1"/>
    <col min="262" max="262" width="14.5703125" style="3" customWidth="1"/>
    <col min="263" max="263" width="24.7109375" style="3" customWidth="1"/>
    <col min="264" max="264" width="15.7109375" style="3" customWidth="1"/>
    <col min="265" max="265" width="13.7109375" style="3" customWidth="1"/>
    <col min="266" max="267" width="6.140625" style="3" customWidth="1"/>
    <col min="268" max="268" width="7.7109375" style="3" customWidth="1"/>
    <col min="269" max="269" width="9.5703125" style="3" customWidth="1"/>
    <col min="270" max="270" width="21.42578125" style="3" customWidth="1"/>
    <col min="271" max="271" width="15.42578125" style="3" customWidth="1"/>
    <col min="272" max="283" width="6.7109375" style="3"/>
    <col min="284" max="284" width="9.7109375" style="3" customWidth="1"/>
    <col min="285" max="295" width="6.7109375" style="3"/>
    <col min="296" max="296" width="5.7109375" style="3" bestFit="1" customWidth="1"/>
    <col min="297" max="512" width="6.7109375" style="3"/>
    <col min="513" max="513" width="3.7109375" style="3" customWidth="1"/>
    <col min="514" max="514" width="5" style="3" customWidth="1"/>
    <col min="515" max="517" width="4.7109375" style="3" customWidth="1"/>
    <col min="518" max="518" width="14.5703125" style="3" customWidth="1"/>
    <col min="519" max="519" width="24.7109375" style="3" customWidth="1"/>
    <col min="520" max="520" width="15.7109375" style="3" customWidth="1"/>
    <col min="521" max="521" width="13.7109375" style="3" customWidth="1"/>
    <col min="522" max="523" width="6.140625" style="3" customWidth="1"/>
    <col min="524" max="524" width="7.7109375" style="3" customWidth="1"/>
    <col min="525" max="525" width="9.5703125" style="3" customWidth="1"/>
    <col min="526" max="526" width="21.42578125" style="3" customWidth="1"/>
    <col min="527" max="527" width="15.42578125" style="3" customWidth="1"/>
    <col min="528" max="539" width="6.7109375" style="3"/>
    <col min="540" max="540" width="9.7109375" style="3" customWidth="1"/>
    <col min="541" max="551" width="6.7109375" style="3"/>
    <col min="552" max="552" width="5.7109375" style="3" bestFit="1" customWidth="1"/>
    <col min="553" max="768" width="6.7109375" style="3"/>
    <col min="769" max="769" width="3.7109375" style="3" customWidth="1"/>
    <col min="770" max="770" width="5" style="3" customWidth="1"/>
    <col min="771" max="773" width="4.7109375" style="3" customWidth="1"/>
    <col min="774" max="774" width="14.5703125" style="3" customWidth="1"/>
    <col min="775" max="775" width="24.7109375" style="3" customWidth="1"/>
    <col min="776" max="776" width="15.7109375" style="3" customWidth="1"/>
    <col min="777" max="777" width="13.7109375" style="3" customWidth="1"/>
    <col min="778" max="779" width="6.140625" style="3" customWidth="1"/>
    <col min="780" max="780" width="7.7109375" style="3" customWidth="1"/>
    <col min="781" max="781" width="9.5703125" style="3" customWidth="1"/>
    <col min="782" max="782" width="21.42578125" style="3" customWidth="1"/>
    <col min="783" max="783" width="15.42578125" style="3" customWidth="1"/>
    <col min="784" max="795" width="6.7109375" style="3"/>
    <col min="796" max="796" width="9.7109375" style="3" customWidth="1"/>
    <col min="797" max="807" width="6.7109375" style="3"/>
    <col min="808" max="808" width="5.7109375" style="3" bestFit="1" customWidth="1"/>
    <col min="809" max="1024" width="6.7109375" style="3"/>
    <col min="1025" max="1025" width="3.7109375" style="3" customWidth="1"/>
    <col min="1026" max="1026" width="5" style="3" customWidth="1"/>
    <col min="1027" max="1029" width="4.7109375" style="3" customWidth="1"/>
    <col min="1030" max="1030" width="14.5703125" style="3" customWidth="1"/>
    <col min="1031" max="1031" width="24.7109375" style="3" customWidth="1"/>
    <col min="1032" max="1032" width="15.7109375" style="3" customWidth="1"/>
    <col min="1033" max="1033" width="13.7109375" style="3" customWidth="1"/>
    <col min="1034" max="1035" width="6.140625" style="3" customWidth="1"/>
    <col min="1036" max="1036" width="7.7109375" style="3" customWidth="1"/>
    <col min="1037" max="1037" width="9.5703125" style="3" customWidth="1"/>
    <col min="1038" max="1038" width="21.42578125" style="3" customWidth="1"/>
    <col min="1039" max="1039" width="15.42578125" style="3" customWidth="1"/>
    <col min="1040" max="1051" width="6.7109375" style="3"/>
    <col min="1052" max="1052" width="9.7109375" style="3" customWidth="1"/>
    <col min="1053" max="1063" width="6.7109375" style="3"/>
    <col min="1064" max="1064" width="5.7109375" style="3" bestFit="1" customWidth="1"/>
    <col min="1065" max="1280" width="6.7109375" style="3"/>
    <col min="1281" max="1281" width="3.7109375" style="3" customWidth="1"/>
    <col min="1282" max="1282" width="5" style="3" customWidth="1"/>
    <col min="1283" max="1285" width="4.7109375" style="3" customWidth="1"/>
    <col min="1286" max="1286" width="14.5703125" style="3" customWidth="1"/>
    <col min="1287" max="1287" width="24.7109375" style="3" customWidth="1"/>
    <col min="1288" max="1288" width="15.7109375" style="3" customWidth="1"/>
    <col min="1289" max="1289" width="13.7109375" style="3" customWidth="1"/>
    <col min="1290" max="1291" width="6.140625" style="3" customWidth="1"/>
    <col min="1292" max="1292" width="7.7109375" style="3" customWidth="1"/>
    <col min="1293" max="1293" width="9.5703125" style="3" customWidth="1"/>
    <col min="1294" max="1294" width="21.42578125" style="3" customWidth="1"/>
    <col min="1295" max="1295" width="15.42578125" style="3" customWidth="1"/>
    <col min="1296" max="1307" width="6.7109375" style="3"/>
    <col min="1308" max="1308" width="9.7109375" style="3" customWidth="1"/>
    <col min="1309" max="1319" width="6.7109375" style="3"/>
    <col min="1320" max="1320" width="5.7109375" style="3" bestFit="1" customWidth="1"/>
    <col min="1321" max="1536" width="6.7109375" style="3"/>
    <col min="1537" max="1537" width="3.7109375" style="3" customWidth="1"/>
    <col min="1538" max="1538" width="5" style="3" customWidth="1"/>
    <col min="1539" max="1541" width="4.7109375" style="3" customWidth="1"/>
    <col min="1542" max="1542" width="14.5703125" style="3" customWidth="1"/>
    <col min="1543" max="1543" width="24.7109375" style="3" customWidth="1"/>
    <col min="1544" max="1544" width="15.7109375" style="3" customWidth="1"/>
    <col min="1545" max="1545" width="13.7109375" style="3" customWidth="1"/>
    <col min="1546" max="1547" width="6.140625" style="3" customWidth="1"/>
    <col min="1548" max="1548" width="7.7109375" style="3" customWidth="1"/>
    <col min="1549" max="1549" width="9.5703125" style="3" customWidth="1"/>
    <col min="1550" max="1550" width="21.42578125" style="3" customWidth="1"/>
    <col min="1551" max="1551" width="15.42578125" style="3" customWidth="1"/>
    <col min="1552" max="1563" width="6.7109375" style="3"/>
    <col min="1564" max="1564" width="9.7109375" style="3" customWidth="1"/>
    <col min="1565" max="1575" width="6.7109375" style="3"/>
    <col min="1576" max="1576" width="5.7109375" style="3" bestFit="1" customWidth="1"/>
    <col min="1577" max="1792" width="6.7109375" style="3"/>
    <col min="1793" max="1793" width="3.7109375" style="3" customWidth="1"/>
    <col min="1794" max="1794" width="5" style="3" customWidth="1"/>
    <col min="1795" max="1797" width="4.7109375" style="3" customWidth="1"/>
    <col min="1798" max="1798" width="14.5703125" style="3" customWidth="1"/>
    <col min="1799" max="1799" width="24.7109375" style="3" customWidth="1"/>
    <col min="1800" max="1800" width="15.7109375" style="3" customWidth="1"/>
    <col min="1801" max="1801" width="13.7109375" style="3" customWidth="1"/>
    <col min="1802" max="1803" width="6.140625" style="3" customWidth="1"/>
    <col min="1804" max="1804" width="7.7109375" style="3" customWidth="1"/>
    <col min="1805" max="1805" width="9.5703125" style="3" customWidth="1"/>
    <col min="1806" max="1806" width="21.42578125" style="3" customWidth="1"/>
    <col min="1807" max="1807" width="15.42578125" style="3" customWidth="1"/>
    <col min="1808" max="1819" width="6.7109375" style="3"/>
    <col min="1820" max="1820" width="9.7109375" style="3" customWidth="1"/>
    <col min="1821" max="1831" width="6.7109375" style="3"/>
    <col min="1832" max="1832" width="5.7109375" style="3" bestFit="1" customWidth="1"/>
    <col min="1833" max="2048" width="6.7109375" style="3"/>
    <col min="2049" max="2049" width="3.7109375" style="3" customWidth="1"/>
    <col min="2050" max="2050" width="5" style="3" customWidth="1"/>
    <col min="2051" max="2053" width="4.7109375" style="3" customWidth="1"/>
    <col min="2054" max="2054" width="14.5703125" style="3" customWidth="1"/>
    <col min="2055" max="2055" width="24.7109375" style="3" customWidth="1"/>
    <col min="2056" max="2056" width="15.7109375" style="3" customWidth="1"/>
    <col min="2057" max="2057" width="13.7109375" style="3" customWidth="1"/>
    <col min="2058" max="2059" width="6.140625" style="3" customWidth="1"/>
    <col min="2060" max="2060" width="7.7109375" style="3" customWidth="1"/>
    <col min="2061" max="2061" width="9.5703125" style="3" customWidth="1"/>
    <col min="2062" max="2062" width="21.42578125" style="3" customWidth="1"/>
    <col min="2063" max="2063" width="15.42578125" style="3" customWidth="1"/>
    <col min="2064" max="2075" width="6.7109375" style="3"/>
    <col min="2076" max="2076" width="9.7109375" style="3" customWidth="1"/>
    <col min="2077" max="2087" width="6.7109375" style="3"/>
    <col min="2088" max="2088" width="5.7109375" style="3" bestFit="1" customWidth="1"/>
    <col min="2089" max="2304" width="6.7109375" style="3"/>
    <col min="2305" max="2305" width="3.7109375" style="3" customWidth="1"/>
    <col min="2306" max="2306" width="5" style="3" customWidth="1"/>
    <col min="2307" max="2309" width="4.7109375" style="3" customWidth="1"/>
    <col min="2310" max="2310" width="14.5703125" style="3" customWidth="1"/>
    <col min="2311" max="2311" width="24.7109375" style="3" customWidth="1"/>
    <col min="2312" max="2312" width="15.7109375" style="3" customWidth="1"/>
    <col min="2313" max="2313" width="13.7109375" style="3" customWidth="1"/>
    <col min="2314" max="2315" width="6.140625" style="3" customWidth="1"/>
    <col min="2316" max="2316" width="7.7109375" style="3" customWidth="1"/>
    <col min="2317" max="2317" width="9.5703125" style="3" customWidth="1"/>
    <col min="2318" max="2318" width="21.42578125" style="3" customWidth="1"/>
    <col min="2319" max="2319" width="15.42578125" style="3" customWidth="1"/>
    <col min="2320" max="2331" width="6.7109375" style="3"/>
    <col min="2332" max="2332" width="9.7109375" style="3" customWidth="1"/>
    <col min="2333" max="2343" width="6.7109375" style="3"/>
    <col min="2344" max="2344" width="5.7109375" style="3" bestFit="1" customWidth="1"/>
    <col min="2345" max="2560" width="6.7109375" style="3"/>
    <col min="2561" max="2561" width="3.7109375" style="3" customWidth="1"/>
    <col min="2562" max="2562" width="5" style="3" customWidth="1"/>
    <col min="2563" max="2565" width="4.7109375" style="3" customWidth="1"/>
    <col min="2566" max="2566" width="14.5703125" style="3" customWidth="1"/>
    <col min="2567" max="2567" width="24.7109375" style="3" customWidth="1"/>
    <col min="2568" max="2568" width="15.7109375" style="3" customWidth="1"/>
    <col min="2569" max="2569" width="13.7109375" style="3" customWidth="1"/>
    <col min="2570" max="2571" width="6.140625" style="3" customWidth="1"/>
    <col min="2572" max="2572" width="7.7109375" style="3" customWidth="1"/>
    <col min="2573" max="2573" width="9.5703125" style="3" customWidth="1"/>
    <col min="2574" max="2574" width="21.42578125" style="3" customWidth="1"/>
    <col min="2575" max="2575" width="15.42578125" style="3" customWidth="1"/>
    <col min="2576" max="2587" width="6.7109375" style="3"/>
    <col min="2588" max="2588" width="9.7109375" style="3" customWidth="1"/>
    <col min="2589" max="2599" width="6.7109375" style="3"/>
    <col min="2600" max="2600" width="5.7109375" style="3" bestFit="1" customWidth="1"/>
    <col min="2601" max="2816" width="6.7109375" style="3"/>
    <col min="2817" max="2817" width="3.7109375" style="3" customWidth="1"/>
    <col min="2818" max="2818" width="5" style="3" customWidth="1"/>
    <col min="2819" max="2821" width="4.7109375" style="3" customWidth="1"/>
    <col min="2822" max="2822" width="14.5703125" style="3" customWidth="1"/>
    <col min="2823" max="2823" width="24.7109375" style="3" customWidth="1"/>
    <col min="2824" max="2824" width="15.7109375" style="3" customWidth="1"/>
    <col min="2825" max="2825" width="13.7109375" style="3" customWidth="1"/>
    <col min="2826" max="2827" width="6.140625" style="3" customWidth="1"/>
    <col min="2828" max="2828" width="7.7109375" style="3" customWidth="1"/>
    <col min="2829" max="2829" width="9.5703125" style="3" customWidth="1"/>
    <col min="2830" max="2830" width="21.42578125" style="3" customWidth="1"/>
    <col min="2831" max="2831" width="15.42578125" style="3" customWidth="1"/>
    <col min="2832" max="2843" width="6.7109375" style="3"/>
    <col min="2844" max="2844" width="9.7109375" style="3" customWidth="1"/>
    <col min="2845" max="2855" width="6.7109375" style="3"/>
    <col min="2856" max="2856" width="5.7109375" style="3" bestFit="1" customWidth="1"/>
    <col min="2857" max="3072" width="6.7109375" style="3"/>
    <col min="3073" max="3073" width="3.7109375" style="3" customWidth="1"/>
    <col min="3074" max="3074" width="5" style="3" customWidth="1"/>
    <col min="3075" max="3077" width="4.7109375" style="3" customWidth="1"/>
    <col min="3078" max="3078" width="14.5703125" style="3" customWidth="1"/>
    <col min="3079" max="3079" width="24.7109375" style="3" customWidth="1"/>
    <col min="3080" max="3080" width="15.7109375" style="3" customWidth="1"/>
    <col min="3081" max="3081" width="13.7109375" style="3" customWidth="1"/>
    <col min="3082" max="3083" width="6.140625" style="3" customWidth="1"/>
    <col min="3084" max="3084" width="7.7109375" style="3" customWidth="1"/>
    <col min="3085" max="3085" width="9.5703125" style="3" customWidth="1"/>
    <col min="3086" max="3086" width="21.42578125" style="3" customWidth="1"/>
    <col min="3087" max="3087" width="15.42578125" style="3" customWidth="1"/>
    <col min="3088" max="3099" width="6.7109375" style="3"/>
    <col min="3100" max="3100" width="9.7109375" style="3" customWidth="1"/>
    <col min="3101" max="3111" width="6.7109375" style="3"/>
    <col min="3112" max="3112" width="5.7109375" style="3" bestFit="1" customWidth="1"/>
    <col min="3113" max="3328" width="6.7109375" style="3"/>
    <col min="3329" max="3329" width="3.7109375" style="3" customWidth="1"/>
    <col min="3330" max="3330" width="5" style="3" customWidth="1"/>
    <col min="3331" max="3333" width="4.7109375" style="3" customWidth="1"/>
    <col min="3334" max="3334" width="14.5703125" style="3" customWidth="1"/>
    <col min="3335" max="3335" width="24.7109375" style="3" customWidth="1"/>
    <col min="3336" max="3336" width="15.7109375" style="3" customWidth="1"/>
    <col min="3337" max="3337" width="13.7109375" style="3" customWidth="1"/>
    <col min="3338" max="3339" width="6.140625" style="3" customWidth="1"/>
    <col min="3340" max="3340" width="7.7109375" style="3" customWidth="1"/>
    <col min="3341" max="3341" width="9.5703125" style="3" customWidth="1"/>
    <col min="3342" max="3342" width="21.42578125" style="3" customWidth="1"/>
    <col min="3343" max="3343" width="15.42578125" style="3" customWidth="1"/>
    <col min="3344" max="3355" width="6.7109375" style="3"/>
    <col min="3356" max="3356" width="9.7109375" style="3" customWidth="1"/>
    <col min="3357" max="3367" width="6.7109375" style="3"/>
    <col min="3368" max="3368" width="5.7109375" style="3" bestFit="1" customWidth="1"/>
    <col min="3369" max="3584" width="6.7109375" style="3"/>
    <col min="3585" max="3585" width="3.7109375" style="3" customWidth="1"/>
    <col min="3586" max="3586" width="5" style="3" customWidth="1"/>
    <col min="3587" max="3589" width="4.7109375" style="3" customWidth="1"/>
    <col min="3590" max="3590" width="14.5703125" style="3" customWidth="1"/>
    <col min="3591" max="3591" width="24.7109375" style="3" customWidth="1"/>
    <col min="3592" max="3592" width="15.7109375" style="3" customWidth="1"/>
    <col min="3593" max="3593" width="13.7109375" style="3" customWidth="1"/>
    <col min="3594" max="3595" width="6.140625" style="3" customWidth="1"/>
    <col min="3596" max="3596" width="7.7109375" style="3" customWidth="1"/>
    <col min="3597" max="3597" width="9.5703125" style="3" customWidth="1"/>
    <col min="3598" max="3598" width="21.42578125" style="3" customWidth="1"/>
    <col min="3599" max="3599" width="15.42578125" style="3" customWidth="1"/>
    <col min="3600" max="3611" width="6.7109375" style="3"/>
    <col min="3612" max="3612" width="9.7109375" style="3" customWidth="1"/>
    <col min="3613" max="3623" width="6.7109375" style="3"/>
    <col min="3624" max="3624" width="5.7109375" style="3" bestFit="1" customWidth="1"/>
    <col min="3625" max="3840" width="6.7109375" style="3"/>
    <col min="3841" max="3841" width="3.7109375" style="3" customWidth="1"/>
    <col min="3842" max="3842" width="5" style="3" customWidth="1"/>
    <col min="3843" max="3845" width="4.7109375" style="3" customWidth="1"/>
    <col min="3846" max="3846" width="14.5703125" style="3" customWidth="1"/>
    <col min="3847" max="3847" width="24.7109375" style="3" customWidth="1"/>
    <col min="3848" max="3848" width="15.7109375" style="3" customWidth="1"/>
    <col min="3849" max="3849" width="13.7109375" style="3" customWidth="1"/>
    <col min="3850" max="3851" width="6.140625" style="3" customWidth="1"/>
    <col min="3852" max="3852" width="7.7109375" style="3" customWidth="1"/>
    <col min="3853" max="3853" width="9.5703125" style="3" customWidth="1"/>
    <col min="3854" max="3854" width="21.42578125" style="3" customWidth="1"/>
    <col min="3855" max="3855" width="15.42578125" style="3" customWidth="1"/>
    <col min="3856" max="3867" width="6.7109375" style="3"/>
    <col min="3868" max="3868" width="9.7109375" style="3" customWidth="1"/>
    <col min="3869" max="3879" width="6.7109375" style="3"/>
    <col min="3880" max="3880" width="5.7109375" style="3" bestFit="1" customWidth="1"/>
    <col min="3881" max="4096" width="6.7109375" style="3"/>
    <col min="4097" max="4097" width="3.7109375" style="3" customWidth="1"/>
    <col min="4098" max="4098" width="5" style="3" customWidth="1"/>
    <col min="4099" max="4101" width="4.7109375" style="3" customWidth="1"/>
    <col min="4102" max="4102" width="14.5703125" style="3" customWidth="1"/>
    <col min="4103" max="4103" width="24.7109375" style="3" customWidth="1"/>
    <col min="4104" max="4104" width="15.7109375" style="3" customWidth="1"/>
    <col min="4105" max="4105" width="13.7109375" style="3" customWidth="1"/>
    <col min="4106" max="4107" width="6.140625" style="3" customWidth="1"/>
    <col min="4108" max="4108" width="7.7109375" style="3" customWidth="1"/>
    <col min="4109" max="4109" width="9.5703125" style="3" customWidth="1"/>
    <col min="4110" max="4110" width="21.42578125" style="3" customWidth="1"/>
    <col min="4111" max="4111" width="15.42578125" style="3" customWidth="1"/>
    <col min="4112" max="4123" width="6.7109375" style="3"/>
    <col min="4124" max="4124" width="9.7109375" style="3" customWidth="1"/>
    <col min="4125" max="4135" width="6.7109375" style="3"/>
    <col min="4136" max="4136" width="5.7109375" style="3" bestFit="1" customWidth="1"/>
    <col min="4137" max="4352" width="6.7109375" style="3"/>
    <col min="4353" max="4353" width="3.7109375" style="3" customWidth="1"/>
    <col min="4354" max="4354" width="5" style="3" customWidth="1"/>
    <col min="4355" max="4357" width="4.7109375" style="3" customWidth="1"/>
    <col min="4358" max="4358" width="14.5703125" style="3" customWidth="1"/>
    <col min="4359" max="4359" width="24.7109375" style="3" customWidth="1"/>
    <col min="4360" max="4360" width="15.7109375" style="3" customWidth="1"/>
    <col min="4361" max="4361" width="13.7109375" style="3" customWidth="1"/>
    <col min="4362" max="4363" width="6.140625" style="3" customWidth="1"/>
    <col min="4364" max="4364" width="7.7109375" style="3" customWidth="1"/>
    <col min="4365" max="4365" width="9.5703125" style="3" customWidth="1"/>
    <col min="4366" max="4366" width="21.42578125" style="3" customWidth="1"/>
    <col min="4367" max="4367" width="15.42578125" style="3" customWidth="1"/>
    <col min="4368" max="4379" width="6.7109375" style="3"/>
    <col min="4380" max="4380" width="9.7109375" style="3" customWidth="1"/>
    <col min="4381" max="4391" width="6.7109375" style="3"/>
    <col min="4392" max="4392" width="5.7109375" style="3" bestFit="1" customWidth="1"/>
    <col min="4393" max="4608" width="6.7109375" style="3"/>
    <col min="4609" max="4609" width="3.7109375" style="3" customWidth="1"/>
    <col min="4610" max="4610" width="5" style="3" customWidth="1"/>
    <col min="4611" max="4613" width="4.7109375" style="3" customWidth="1"/>
    <col min="4614" max="4614" width="14.5703125" style="3" customWidth="1"/>
    <col min="4615" max="4615" width="24.7109375" style="3" customWidth="1"/>
    <col min="4616" max="4616" width="15.7109375" style="3" customWidth="1"/>
    <col min="4617" max="4617" width="13.7109375" style="3" customWidth="1"/>
    <col min="4618" max="4619" width="6.140625" style="3" customWidth="1"/>
    <col min="4620" max="4620" width="7.7109375" style="3" customWidth="1"/>
    <col min="4621" max="4621" width="9.5703125" style="3" customWidth="1"/>
    <col min="4622" max="4622" width="21.42578125" style="3" customWidth="1"/>
    <col min="4623" max="4623" width="15.42578125" style="3" customWidth="1"/>
    <col min="4624" max="4635" width="6.7109375" style="3"/>
    <col min="4636" max="4636" width="9.7109375" style="3" customWidth="1"/>
    <col min="4637" max="4647" width="6.7109375" style="3"/>
    <col min="4648" max="4648" width="5.7109375" style="3" bestFit="1" customWidth="1"/>
    <col min="4649" max="4864" width="6.7109375" style="3"/>
    <col min="4865" max="4865" width="3.7109375" style="3" customWidth="1"/>
    <col min="4866" max="4866" width="5" style="3" customWidth="1"/>
    <col min="4867" max="4869" width="4.7109375" style="3" customWidth="1"/>
    <col min="4870" max="4870" width="14.5703125" style="3" customWidth="1"/>
    <col min="4871" max="4871" width="24.7109375" style="3" customWidth="1"/>
    <col min="4872" max="4872" width="15.7109375" style="3" customWidth="1"/>
    <col min="4873" max="4873" width="13.7109375" style="3" customWidth="1"/>
    <col min="4874" max="4875" width="6.140625" style="3" customWidth="1"/>
    <col min="4876" max="4876" width="7.7109375" style="3" customWidth="1"/>
    <col min="4877" max="4877" width="9.5703125" style="3" customWidth="1"/>
    <col min="4878" max="4878" width="21.42578125" style="3" customWidth="1"/>
    <col min="4879" max="4879" width="15.42578125" style="3" customWidth="1"/>
    <col min="4880" max="4891" width="6.7109375" style="3"/>
    <col min="4892" max="4892" width="9.7109375" style="3" customWidth="1"/>
    <col min="4893" max="4903" width="6.7109375" style="3"/>
    <col min="4904" max="4904" width="5.7109375" style="3" bestFit="1" customWidth="1"/>
    <col min="4905" max="5120" width="6.7109375" style="3"/>
    <col min="5121" max="5121" width="3.7109375" style="3" customWidth="1"/>
    <col min="5122" max="5122" width="5" style="3" customWidth="1"/>
    <col min="5123" max="5125" width="4.7109375" style="3" customWidth="1"/>
    <col min="5126" max="5126" width="14.5703125" style="3" customWidth="1"/>
    <col min="5127" max="5127" width="24.7109375" style="3" customWidth="1"/>
    <col min="5128" max="5128" width="15.7109375" style="3" customWidth="1"/>
    <col min="5129" max="5129" width="13.7109375" style="3" customWidth="1"/>
    <col min="5130" max="5131" width="6.140625" style="3" customWidth="1"/>
    <col min="5132" max="5132" width="7.7109375" style="3" customWidth="1"/>
    <col min="5133" max="5133" width="9.5703125" style="3" customWidth="1"/>
    <col min="5134" max="5134" width="21.42578125" style="3" customWidth="1"/>
    <col min="5135" max="5135" width="15.42578125" style="3" customWidth="1"/>
    <col min="5136" max="5147" width="6.7109375" style="3"/>
    <col min="5148" max="5148" width="9.7109375" style="3" customWidth="1"/>
    <col min="5149" max="5159" width="6.7109375" style="3"/>
    <col min="5160" max="5160" width="5.7109375" style="3" bestFit="1" customWidth="1"/>
    <col min="5161" max="5376" width="6.7109375" style="3"/>
    <col min="5377" max="5377" width="3.7109375" style="3" customWidth="1"/>
    <col min="5378" max="5378" width="5" style="3" customWidth="1"/>
    <col min="5379" max="5381" width="4.7109375" style="3" customWidth="1"/>
    <col min="5382" max="5382" width="14.5703125" style="3" customWidth="1"/>
    <col min="5383" max="5383" width="24.7109375" style="3" customWidth="1"/>
    <col min="5384" max="5384" width="15.7109375" style="3" customWidth="1"/>
    <col min="5385" max="5385" width="13.7109375" style="3" customWidth="1"/>
    <col min="5386" max="5387" width="6.140625" style="3" customWidth="1"/>
    <col min="5388" max="5388" width="7.7109375" style="3" customWidth="1"/>
    <col min="5389" max="5389" width="9.5703125" style="3" customWidth="1"/>
    <col min="5390" max="5390" width="21.42578125" style="3" customWidth="1"/>
    <col min="5391" max="5391" width="15.42578125" style="3" customWidth="1"/>
    <col min="5392" max="5403" width="6.7109375" style="3"/>
    <col min="5404" max="5404" width="9.7109375" style="3" customWidth="1"/>
    <col min="5405" max="5415" width="6.7109375" style="3"/>
    <col min="5416" max="5416" width="5.7109375" style="3" bestFit="1" customWidth="1"/>
    <col min="5417" max="5632" width="6.7109375" style="3"/>
    <col min="5633" max="5633" width="3.7109375" style="3" customWidth="1"/>
    <col min="5634" max="5634" width="5" style="3" customWidth="1"/>
    <col min="5635" max="5637" width="4.7109375" style="3" customWidth="1"/>
    <col min="5638" max="5638" width="14.5703125" style="3" customWidth="1"/>
    <col min="5639" max="5639" width="24.7109375" style="3" customWidth="1"/>
    <col min="5640" max="5640" width="15.7109375" style="3" customWidth="1"/>
    <col min="5641" max="5641" width="13.7109375" style="3" customWidth="1"/>
    <col min="5642" max="5643" width="6.140625" style="3" customWidth="1"/>
    <col min="5644" max="5644" width="7.7109375" style="3" customWidth="1"/>
    <col min="5645" max="5645" width="9.5703125" style="3" customWidth="1"/>
    <col min="5646" max="5646" width="21.42578125" style="3" customWidth="1"/>
    <col min="5647" max="5647" width="15.42578125" style="3" customWidth="1"/>
    <col min="5648" max="5659" width="6.7109375" style="3"/>
    <col min="5660" max="5660" width="9.7109375" style="3" customWidth="1"/>
    <col min="5661" max="5671" width="6.7109375" style="3"/>
    <col min="5672" max="5672" width="5.7109375" style="3" bestFit="1" customWidth="1"/>
    <col min="5673" max="5888" width="6.7109375" style="3"/>
    <col min="5889" max="5889" width="3.7109375" style="3" customWidth="1"/>
    <col min="5890" max="5890" width="5" style="3" customWidth="1"/>
    <col min="5891" max="5893" width="4.7109375" style="3" customWidth="1"/>
    <col min="5894" max="5894" width="14.5703125" style="3" customWidth="1"/>
    <col min="5895" max="5895" width="24.7109375" style="3" customWidth="1"/>
    <col min="5896" max="5896" width="15.7109375" style="3" customWidth="1"/>
    <col min="5897" max="5897" width="13.7109375" style="3" customWidth="1"/>
    <col min="5898" max="5899" width="6.140625" style="3" customWidth="1"/>
    <col min="5900" max="5900" width="7.7109375" style="3" customWidth="1"/>
    <col min="5901" max="5901" width="9.5703125" style="3" customWidth="1"/>
    <col min="5902" max="5902" width="21.42578125" style="3" customWidth="1"/>
    <col min="5903" max="5903" width="15.42578125" style="3" customWidth="1"/>
    <col min="5904" max="5915" width="6.7109375" style="3"/>
    <col min="5916" max="5916" width="9.7109375" style="3" customWidth="1"/>
    <col min="5917" max="5927" width="6.7109375" style="3"/>
    <col min="5928" max="5928" width="5.7109375" style="3" bestFit="1" customWidth="1"/>
    <col min="5929" max="6144" width="6.7109375" style="3"/>
    <col min="6145" max="6145" width="3.7109375" style="3" customWidth="1"/>
    <col min="6146" max="6146" width="5" style="3" customWidth="1"/>
    <col min="6147" max="6149" width="4.7109375" style="3" customWidth="1"/>
    <col min="6150" max="6150" width="14.5703125" style="3" customWidth="1"/>
    <col min="6151" max="6151" width="24.7109375" style="3" customWidth="1"/>
    <col min="6152" max="6152" width="15.7109375" style="3" customWidth="1"/>
    <col min="6153" max="6153" width="13.7109375" style="3" customWidth="1"/>
    <col min="6154" max="6155" width="6.140625" style="3" customWidth="1"/>
    <col min="6156" max="6156" width="7.7109375" style="3" customWidth="1"/>
    <col min="6157" max="6157" width="9.5703125" style="3" customWidth="1"/>
    <col min="6158" max="6158" width="21.42578125" style="3" customWidth="1"/>
    <col min="6159" max="6159" width="15.42578125" style="3" customWidth="1"/>
    <col min="6160" max="6171" width="6.7109375" style="3"/>
    <col min="6172" max="6172" width="9.7109375" style="3" customWidth="1"/>
    <col min="6173" max="6183" width="6.7109375" style="3"/>
    <col min="6184" max="6184" width="5.7109375" style="3" bestFit="1" customWidth="1"/>
    <col min="6185" max="6400" width="6.7109375" style="3"/>
    <col min="6401" max="6401" width="3.7109375" style="3" customWidth="1"/>
    <col min="6402" max="6402" width="5" style="3" customWidth="1"/>
    <col min="6403" max="6405" width="4.7109375" style="3" customWidth="1"/>
    <col min="6406" max="6406" width="14.5703125" style="3" customWidth="1"/>
    <col min="6407" max="6407" width="24.7109375" style="3" customWidth="1"/>
    <col min="6408" max="6408" width="15.7109375" style="3" customWidth="1"/>
    <col min="6409" max="6409" width="13.7109375" style="3" customWidth="1"/>
    <col min="6410" max="6411" width="6.140625" style="3" customWidth="1"/>
    <col min="6412" max="6412" width="7.7109375" style="3" customWidth="1"/>
    <col min="6413" max="6413" width="9.5703125" style="3" customWidth="1"/>
    <col min="6414" max="6414" width="21.42578125" style="3" customWidth="1"/>
    <col min="6415" max="6415" width="15.42578125" style="3" customWidth="1"/>
    <col min="6416" max="6427" width="6.7109375" style="3"/>
    <col min="6428" max="6428" width="9.7109375" style="3" customWidth="1"/>
    <col min="6429" max="6439" width="6.7109375" style="3"/>
    <col min="6440" max="6440" width="5.7109375" style="3" bestFit="1" customWidth="1"/>
    <col min="6441" max="6656" width="6.7109375" style="3"/>
    <col min="6657" max="6657" width="3.7109375" style="3" customWidth="1"/>
    <col min="6658" max="6658" width="5" style="3" customWidth="1"/>
    <col min="6659" max="6661" width="4.7109375" style="3" customWidth="1"/>
    <col min="6662" max="6662" width="14.5703125" style="3" customWidth="1"/>
    <col min="6663" max="6663" width="24.7109375" style="3" customWidth="1"/>
    <col min="6664" max="6664" width="15.7109375" style="3" customWidth="1"/>
    <col min="6665" max="6665" width="13.7109375" style="3" customWidth="1"/>
    <col min="6666" max="6667" width="6.140625" style="3" customWidth="1"/>
    <col min="6668" max="6668" width="7.7109375" style="3" customWidth="1"/>
    <col min="6669" max="6669" width="9.5703125" style="3" customWidth="1"/>
    <col min="6670" max="6670" width="21.42578125" style="3" customWidth="1"/>
    <col min="6671" max="6671" width="15.42578125" style="3" customWidth="1"/>
    <col min="6672" max="6683" width="6.7109375" style="3"/>
    <col min="6684" max="6684" width="9.7109375" style="3" customWidth="1"/>
    <col min="6685" max="6695" width="6.7109375" style="3"/>
    <col min="6696" max="6696" width="5.7109375" style="3" bestFit="1" customWidth="1"/>
    <col min="6697" max="6912" width="6.7109375" style="3"/>
    <col min="6913" max="6913" width="3.7109375" style="3" customWidth="1"/>
    <col min="6914" max="6914" width="5" style="3" customWidth="1"/>
    <col min="6915" max="6917" width="4.7109375" style="3" customWidth="1"/>
    <col min="6918" max="6918" width="14.5703125" style="3" customWidth="1"/>
    <col min="6919" max="6919" width="24.7109375" style="3" customWidth="1"/>
    <col min="6920" max="6920" width="15.7109375" style="3" customWidth="1"/>
    <col min="6921" max="6921" width="13.7109375" style="3" customWidth="1"/>
    <col min="6922" max="6923" width="6.140625" style="3" customWidth="1"/>
    <col min="6924" max="6924" width="7.7109375" style="3" customWidth="1"/>
    <col min="6925" max="6925" width="9.5703125" style="3" customWidth="1"/>
    <col min="6926" max="6926" width="21.42578125" style="3" customWidth="1"/>
    <col min="6927" max="6927" width="15.42578125" style="3" customWidth="1"/>
    <col min="6928" max="6939" width="6.7109375" style="3"/>
    <col min="6940" max="6940" width="9.7109375" style="3" customWidth="1"/>
    <col min="6941" max="6951" width="6.7109375" style="3"/>
    <col min="6952" max="6952" width="5.7109375" style="3" bestFit="1" customWidth="1"/>
    <col min="6953" max="7168" width="6.7109375" style="3"/>
    <col min="7169" max="7169" width="3.7109375" style="3" customWidth="1"/>
    <col min="7170" max="7170" width="5" style="3" customWidth="1"/>
    <col min="7171" max="7173" width="4.7109375" style="3" customWidth="1"/>
    <col min="7174" max="7174" width="14.5703125" style="3" customWidth="1"/>
    <col min="7175" max="7175" width="24.7109375" style="3" customWidth="1"/>
    <col min="7176" max="7176" width="15.7109375" style="3" customWidth="1"/>
    <col min="7177" max="7177" width="13.7109375" style="3" customWidth="1"/>
    <col min="7178" max="7179" width="6.140625" style="3" customWidth="1"/>
    <col min="7180" max="7180" width="7.7109375" style="3" customWidth="1"/>
    <col min="7181" max="7181" width="9.5703125" style="3" customWidth="1"/>
    <col min="7182" max="7182" width="21.42578125" style="3" customWidth="1"/>
    <col min="7183" max="7183" width="15.42578125" style="3" customWidth="1"/>
    <col min="7184" max="7195" width="6.7109375" style="3"/>
    <col min="7196" max="7196" width="9.7109375" style="3" customWidth="1"/>
    <col min="7197" max="7207" width="6.7109375" style="3"/>
    <col min="7208" max="7208" width="5.7109375" style="3" bestFit="1" customWidth="1"/>
    <col min="7209" max="7424" width="6.7109375" style="3"/>
    <col min="7425" max="7425" width="3.7109375" style="3" customWidth="1"/>
    <col min="7426" max="7426" width="5" style="3" customWidth="1"/>
    <col min="7427" max="7429" width="4.7109375" style="3" customWidth="1"/>
    <col min="7430" max="7430" width="14.5703125" style="3" customWidth="1"/>
    <col min="7431" max="7431" width="24.7109375" style="3" customWidth="1"/>
    <col min="7432" max="7432" width="15.7109375" style="3" customWidth="1"/>
    <col min="7433" max="7433" width="13.7109375" style="3" customWidth="1"/>
    <col min="7434" max="7435" width="6.140625" style="3" customWidth="1"/>
    <col min="7436" max="7436" width="7.7109375" style="3" customWidth="1"/>
    <col min="7437" max="7437" width="9.5703125" style="3" customWidth="1"/>
    <col min="7438" max="7438" width="21.42578125" style="3" customWidth="1"/>
    <col min="7439" max="7439" width="15.42578125" style="3" customWidth="1"/>
    <col min="7440" max="7451" width="6.7109375" style="3"/>
    <col min="7452" max="7452" width="9.7109375" style="3" customWidth="1"/>
    <col min="7453" max="7463" width="6.7109375" style="3"/>
    <col min="7464" max="7464" width="5.7109375" style="3" bestFit="1" customWidth="1"/>
    <col min="7465" max="7680" width="6.7109375" style="3"/>
    <col min="7681" max="7681" width="3.7109375" style="3" customWidth="1"/>
    <col min="7682" max="7682" width="5" style="3" customWidth="1"/>
    <col min="7683" max="7685" width="4.7109375" style="3" customWidth="1"/>
    <col min="7686" max="7686" width="14.5703125" style="3" customWidth="1"/>
    <col min="7687" max="7687" width="24.7109375" style="3" customWidth="1"/>
    <col min="7688" max="7688" width="15.7109375" style="3" customWidth="1"/>
    <col min="7689" max="7689" width="13.7109375" style="3" customWidth="1"/>
    <col min="7690" max="7691" width="6.140625" style="3" customWidth="1"/>
    <col min="7692" max="7692" width="7.7109375" style="3" customWidth="1"/>
    <col min="7693" max="7693" width="9.5703125" style="3" customWidth="1"/>
    <col min="7694" max="7694" width="21.42578125" style="3" customWidth="1"/>
    <col min="7695" max="7695" width="15.42578125" style="3" customWidth="1"/>
    <col min="7696" max="7707" width="6.7109375" style="3"/>
    <col min="7708" max="7708" width="9.7109375" style="3" customWidth="1"/>
    <col min="7709" max="7719" width="6.7109375" style="3"/>
    <col min="7720" max="7720" width="5.7109375" style="3" bestFit="1" customWidth="1"/>
    <col min="7721" max="7936" width="6.7109375" style="3"/>
    <col min="7937" max="7937" width="3.7109375" style="3" customWidth="1"/>
    <col min="7938" max="7938" width="5" style="3" customWidth="1"/>
    <col min="7939" max="7941" width="4.7109375" style="3" customWidth="1"/>
    <col min="7942" max="7942" width="14.5703125" style="3" customWidth="1"/>
    <col min="7943" max="7943" width="24.7109375" style="3" customWidth="1"/>
    <col min="7944" max="7944" width="15.7109375" style="3" customWidth="1"/>
    <col min="7945" max="7945" width="13.7109375" style="3" customWidth="1"/>
    <col min="7946" max="7947" width="6.140625" style="3" customWidth="1"/>
    <col min="7948" max="7948" width="7.7109375" style="3" customWidth="1"/>
    <col min="7949" max="7949" width="9.5703125" style="3" customWidth="1"/>
    <col min="7950" max="7950" width="21.42578125" style="3" customWidth="1"/>
    <col min="7951" max="7951" width="15.42578125" style="3" customWidth="1"/>
    <col min="7952" max="7963" width="6.7109375" style="3"/>
    <col min="7964" max="7964" width="9.7109375" style="3" customWidth="1"/>
    <col min="7965" max="7975" width="6.7109375" style="3"/>
    <col min="7976" max="7976" width="5.7109375" style="3" bestFit="1" customWidth="1"/>
    <col min="7977" max="8192" width="6.7109375" style="3"/>
    <col min="8193" max="8193" width="3.7109375" style="3" customWidth="1"/>
    <col min="8194" max="8194" width="5" style="3" customWidth="1"/>
    <col min="8195" max="8197" width="4.7109375" style="3" customWidth="1"/>
    <col min="8198" max="8198" width="14.5703125" style="3" customWidth="1"/>
    <col min="8199" max="8199" width="24.7109375" style="3" customWidth="1"/>
    <col min="8200" max="8200" width="15.7109375" style="3" customWidth="1"/>
    <col min="8201" max="8201" width="13.7109375" style="3" customWidth="1"/>
    <col min="8202" max="8203" width="6.140625" style="3" customWidth="1"/>
    <col min="8204" max="8204" width="7.7109375" style="3" customWidth="1"/>
    <col min="8205" max="8205" width="9.5703125" style="3" customWidth="1"/>
    <col min="8206" max="8206" width="21.42578125" style="3" customWidth="1"/>
    <col min="8207" max="8207" width="15.42578125" style="3" customWidth="1"/>
    <col min="8208" max="8219" width="6.7109375" style="3"/>
    <col min="8220" max="8220" width="9.7109375" style="3" customWidth="1"/>
    <col min="8221" max="8231" width="6.7109375" style="3"/>
    <col min="8232" max="8232" width="5.7109375" style="3" bestFit="1" customWidth="1"/>
    <col min="8233" max="8448" width="6.7109375" style="3"/>
    <col min="8449" max="8449" width="3.7109375" style="3" customWidth="1"/>
    <col min="8450" max="8450" width="5" style="3" customWidth="1"/>
    <col min="8451" max="8453" width="4.7109375" style="3" customWidth="1"/>
    <col min="8454" max="8454" width="14.5703125" style="3" customWidth="1"/>
    <col min="8455" max="8455" width="24.7109375" style="3" customWidth="1"/>
    <col min="8456" max="8456" width="15.7109375" style="3" customWidth="1"/>
    <col min="8457" max="8457" width="13.7109375" style="3" customWidth="1"/>
    <col min="8458" max="8459" width="6.140625" style="3" customWidth="1"/>
    <col min="8460" max="8460" width="7.7109375" style="3" customWidth="1"/>
    <col min="8461" max="8461" width="9.5703125" style="3" customWidth="1"/>
    <col min="8462" max="8462" width="21.42578125" style="3" customWidth="1"/>
    <col min="8463" max="8463" width="15.42578125" style="3" customWidth="1"/>
    <col min="8464" max="8475" width="6.7109375" style="3"/>
    <col min="8476" max="8476" width="9.7109375" style="3" customWidth="1"/>
    <col min="8477" max="8487" width="6.7109375" style="3"/>
    <col min="8488" max="8488" width="5.7109375" style="3" bestFit="1" customWidth="1"/>
    <col min="8489" max="8704" width="6.7109375" style="3"/>
    <col min="8705" max="8705" width="3.7109375" style="3" customWidth="1"/>
    <col min="8706" max="8706" width="5" style="3" customWidth="1"/>
    <col min="8707" max="8709" width="4.7109375" style="3" customWidth="1"/>
    <col min="8710" max="8710" width="14.5703125" style="3" customWidth="1"/>
    <col min="8711" max="8711" width="24.7109375" style="3" customWidth="1"/>
    <col min="8712" max="8712" width="15.7109375" style="3" customWidth="1"/>
    <col min="8713" max="8713" width="13.7109375" style="3" customWidth="1"/>
    <col min="8714" max="8715" width="6.140625" style="3" customWidth="1"/>
    <col min="8716" max="8716" width="7.7109375" style="3" customWidth="1"/>
    <col min="8717" max="8717" width="9.5703125" style="3" customWidth="1"/>
    <col min="8718" max="8718" width="21.42578125" style="3" customWidth="1"/>
    <col min="8719" max="8719" width="15.42578125" style="3" customWidth="1"/>
    <col min="8720" max="8731" width="6.7109375" style="3"/>
    <col min="8732" max="8732" width="9.7109375" style="3" customWidth="1"/>
    <col min="8733" max="8743" width="6.7109375" style="3"/>
    <col min="8744" max="8744" width="5.7109375" style="3" bestFit="1" customWidth="1"/>
    <col min="8745" max="8960" width="6.7109375" style="3"/>
    <col min="8961" max="8961" width="3.7109375" style="3" customWidth="1"/>
    <col min="8962" max="8962" width="5" style="3" customWidth="1"/>
    <col min="8963" max="8965" width="4.7109375" style="3" customWidth="1"/>
    <col min="8966" max="8966" width="14.5703125" style="3" customWidth="1"/>
    <col min="8967" max="8967" width="24.7109375" style="3" customWidth="1"/>
    <col min="8968" max="8968" width="15.7109375" style="3" customWidth="1"/>
    <col min="8969" max="8969" width="13.7109375" style="3" customWidth="1"/>
    <col min="8970" max="8971" width="6.140625" style="3" customWidth="1"/>
    <col min="8972" max="8972" width="7.7109375" style="3" customWidth="1"/>
    <col min="8973" max="8973" width="9.5703125" style="3" customWidth="1"/>
    <col min="8974" max="8974" width="21.42578125" style="3" customWidth="1"/>
    <col min="8975" max="8975" width="15.42578125" style="3" customWidth="1"/>
    <col min="8976" max="8987" width="6.7109375" style="3"/>
    <col min="8988" max="8988" width="9.7109375" style="3" customWidth="1"/>
    <col min="8989" max="8999" width="6.7109375" style="3"/>
    <col min="9000" max="9000" width="5.7109375" style="3" bestFit="1" customWidth="1"/>
    <col min="9001" max="9216" width="6.7109375" style="3"/>
    <col min="9217" max="9217" width="3.7109375" style="3" customWidth="1"/>
    <col min="9218" max="9218" width="5" style="3" customWidth="1"/>
    <col min="9219" max="9221" width="4.7109375" style="3" customWidth="1"/>
    <col min="9222" max="9222" width="14.5703125" style="3" customWidth="1"/>
    <col min="9223" max="9223" width="24.7109375" style="3" customWidth="1"/>
    <col min="9224" max="9224" width="15.7109375" style="3" customWidth="1"/>
    <col min="9225" max="9225" width="13.7109375" style="3" customWidth="1"/>
    <col min="9226" max="9227" width="6.140625" style="3" customWidth="1"/>
    <col min="9228" max="9228" width="7.7109375" style="3" customWidth="1"/>
    <col min="9229" max="9229" width="9.5703125" style="3" customWidth="1"/>
    <col min="9230" max="9230" width="21.42578125" style="3" customWidth="1"/>
    <col min="9231" max="9231" width="15.42578125" style="3" customWidth="1"/>
    <col min="9232" max="9243" width="6.7109375" style="3"/>
    <col min="9244" max="9244" width="9.7109375" style="3" customWidth="1"/>
    <col min="9245" max="9255" width="6.7109375" style="3"/>
    <col min="9256" max="9256" width="5.7109375" style="3" bestFit="1" customWidth="1"/>
    <col min="9257" max="9472" width="6.7109375" style="3"/>
    <col min="9473" max="9473" width="3.7109375" style="3" customWidth="1"/>
    <col min="9474" max="9474" width="5" style="3" customWidth="1"/>
    <col min="9475" max="9477" width="4.7109375" style="3" customWidth="1"/>
    <col min="9478" max="9478" width="14.5703125" style="3" customWidth="1"/>
    <col min="9479" max="9479" width="24.7109375" style="3" customWidth="1"/>
    <col min="9480" max="9480" width="15.7109375" style="3" customWidth="1"/>
    <col min="9481" max="9481" width="13.7109375" style="3" customWidth="1"/>
    <col min="9482" max="9483" width="6.140625" style="3" customWidth="1"/>
    <col min="9484" max="9484" width="7.7109375" style="3" customWidth="1"/>
    <col min="9485" max="9485" width="9.5703125" style="3" customWidth="1"/>
    <col min="9486" max="9486" width="21.42578125" style="3" customWidth="1"/>
    <col min="9487" max="9487" width="15.42578125" style="3" customWidth="1"/>
    <col min="9488" max="9499" width="6.7109375" style="3"/>
    <col min="9500" max="9500" width="9.7109375" style="3" customWidth="1"/>
    <col min="9501" max="9511" width="6.7109375" style="3"/>
    <col min="9512" max="9512" width="5.7109375" style="3" bestFit="1" customWidth="1"/>
    <col min="9513" max="9728" width="6.7109375" style="3"/>
    <col min="9729" max="9729" width="3.7109375" style="3" customWidth="1"/>
    <col min="9730" max="9730" width="5" style="3" customWidth="1"/>
    <col min="9731" max="9733" width="4.7109375" style="3" customWidth="1"/>
    <col min="9734" max="9734" width="14.5703125" style="3" customWidth="1"/>
    <col min="9735" max="9735" width="24.7109375" style="3" customWidth="1"/>
    <col min="9736" max="9736" width="15.7109375" style="3" customWidth="1"/>
    <col min="9737" max="9737" width="13.7109375" style="3" customWidth="1"/>
    <col min="9738" max="9739" width="6.140625" style="3" customWidth="1"/>
    <col min="9740" max="9740" width="7.7109375" style="3" customWidth="1"/>
    <col min="9741" max="9741" width="9.5703125" style="3" customWidth="1"/>
    <col min="9742" max="9742" width="21.42578125" style="3" customWidth="1"/>
    <col min="9743" max="9743" width="15.42578125" style="3" customWidth="1"/>
    <col min="9744" max="9755" width="6.7109375" style="3"/>
    <col min="9756" max="9756" width="9.7109375" style="3" customWidth="1"/>
    <col min="9757" max="9767" width="6.7109375" style="3"/>
    <col min="9768" max="9768" width="5.7109375" style="3" bestFit="1" customWidth="1"/>
    <col min="9769" max="9984" width="6.7109375" style="3"/>
    <col min="9985" max="9985" width="3.7109375" style="3" customWidth="1"/>
    <col min="9986" max="9986" width="5" style="3" customWidth="1"/>
    <col min="9987" max="9989" width="4.7109375" style="3" customWidth="1"/>
    <col min="9990" max="9990" width="14.5703125" style="3" customWidth="1"/>
    <col min="9991" max="9991" width="24.7109375" style="3" customWidth="1"/>
    <col min="9992" max="9992" width="15.7109375" style="3" customWidth="1"/>
    <col min="9993" max="9993" width="13.7109375" style="3" customWidth="1"/>
    <col min="9994" max="9995" width="6.140625" style="3" customWidth="1"/>
    <col min="9996" max="9996" width="7.7109375" style="3" customWidth="1"/>
    <col min="9997" max="9997" width="9.5703125" style="3" customWidth="1"/>
    <col min="9998" max="9998" width="21.42578125" style="3" customWidth="1"/>
    <col min="9999" max="9999" width="15.42578125" style="3" customWidth="1"/>
    <col min="10000" max="10011" width="6.7109375" style="3"/>
    <col min="10012" max="10012" width="9.7109375" style="3" customWidth="1"/>
    <col min="10013" max="10023" width="6.7109375" style="3"/>
    <col min="10024" max="10024" width="5.7109375" style="3" bestFit="1" customWidth="1"/>
    <col min="10025" max="10240" width="6.7109375" style="3"/>
    <col min="10241" max="10241" width="3.7109375" style="3" customWidth="1"/>
    <col min="10242" max="10242" width="5" style="3" customWidth="1"/>
    <col min="10243" max="10245" width="4.7109375" style="3" customWidth="1"/>
    <col min="10246" max="10246" width="14.5703125" style="3" customWidth="1"/>
    <col min="10247" max="10247" width="24.7109375" style="3" customWidth="1"/>
    <col min="10248" max="10248" width="15.7109375" style="3" customWidth="1"/>
    <col min="10249" max="10249" width="13.7109375" style="3" customWidth="1"/>
    <col min="10250" max="10251" width="6.140625" style="3" customWidth="1"/>
    <col min="10252" max="10252" width="7.7109375" style="3" customWidth="1"/>
    <col min="10253" max="10253" width="9.5703125" style="3" customWidth="1"/>
    <col min="10254" max="10254" width="21.42578125" style="3" customWidth="1"/>
    <col min="10255" max="10255" width="15.42578125" style="3" customWidth="1"/>
    <col min="10256" max="10267" width="6.7109375" style="3"/>
    <col min="10268" max="10268" width="9.7109375" style="3" customWidth="1"/>
    <col min="10269" max="10279" width="6.7109375" style="3"/>
    <col min="10280" max="10280" width="5.7109375" style="3" bestFit="1" customWidth="1"/>
    <col min="10281" max="10496" width="6.7109375" style="3"/>
    <col min="10497" max="10497" width="3.7109375" style="3" customWidth="1"/>
    <col min="10498" max="10498" width="5" style="3" customWidth="1"/>
    <col min="10499" max="10501" width="4.7109375" style="3" customWidth="1"/>
    <col min="10502" max="10502" width="14.5703125" style="3" customWidth="1"/>
    <col min="10503" max="10503" width="24.7109375" style="3" customWidth="1"/>
    <col min="10504" max="10504" width="15.7109375" style="3" customWidth="1"/>
    <col min="10505" max="10505" width="13.7109375" style="3" customWidth="1"/>
    <col min="10506" max="10507" width="6.140625" style="3" customWidth="1"/>
    <col min="10508" max="10508" width="7.7109375" style="3" customWidth="1"/>
    <col min="10509" max="10509" width="9.5703125" style="3" customWidth="1"/>
    <col min="10510" max="10510" width="21.42578125" style="3" customWidth="1"/>
    <col min="10511" max="10511" width="15.42578125" style="3" customWidth="1"/>
    <col min="10512" max="10523" width="6.7109375" style="3"/>
    <col min="10524" max="10524" width="9.7109375" style="3" customWidth="1"/>
    <col min="10525" max="10535" width="6.7109375" style="3"/>
    <col min="10536" max="10536" width="5.7109375" style="3" bestFit="1" customWidth="1"/>
    <col min="10537" max="10752" width="6.7109375" style="3"/>
    <col min="10753" max="10753" width="3.7109375" style="3" customWidth="1"/>
    <col min="10754" max="10754" width="5" style="3" customWidth="1"/>
    <col min="10755" max="10757" width="4.7109375" style="3" customWidth="1"/>
    <col min="10758" max="10758" width="14.5703125" style="3" customWidth="1"/>
    <col min="10759" max="10759" width="24.7109375" style="3" customWidth="1"/>
    <col min="10760" max="10760" width="15.7109375" style="3" customWidth="1"/>
    <col min="10761" max="10761" width="13.7109375" style="3" customWidth="1"/>
    <col min="10762" max="10763" width="6.140625" style="3" customWidth="1"/>
    <col min="10764" max="10764" width="7.7109375" style="3" customWidth="1"/>
    <col min="10765" max="10765" width="9.5703125" style="3" customWidth="1"/>
    <col min="10766" max="10766" width="21.42578125" style="3" customWidth="1"/>
    <col min="10767" max="10767" width="15.42578125" style="3" customWidth="1"/>
    <col min="10768" max="10779" width="6.7109375" style="3"/>
    <col min="10780" max="10780" width="9.7109375" style="3" customWidth="1"/>
    <col min="10781" max="10791" width="6.7109375" style="3"/>
    <col min="10792" max="10792" width="5.7109375" style="3" bestFit="1" customWidth="1"/>
    <col min="10793" max="11008" width="6.7109375" style="3"/>
    <col min="11009" max="11009" width="3.7109375" style="3" customWidth="1"/>
    <col min="11010" max="11010" width="5" style="3" customWidth="1"/>
    <col min="11011" max="11013" width="4.7109375" style="3" customWidth="1"/>
    <col min="11014" max="11014" width="14.5703125" style="3" customWidth="1"/>
    <col min="11015" max="11015" width="24.7109375" style="3" customWidth="1"/>
    <col min="11016" max="11016" width="15.7109375" style="3" customWidth="1"/>
    <col min="11017" max="11017" width="13.7109375" style="3" customWidth="1"/>
    <col min="11018" max="11019" width="6.140625" style="3" customWidth="1"/>
    <col min="11020" max="11020" width="7.7109375" style="3" customWidth="1"/>
    <col min="11021" max="11021" width="9.5703125" style="3" customWidth="1"/>
    <col min="11022" max="11022" width="21.42578125" style="3" customWidth="1"/>
    <col min="11023" max="11023" width="15.42578125" style="3" customWidth="1"/>
    <col min="11024" max="11035" width="6.7109375" style="3"/>
    <col min="11036" max="11036" width="9.7109375" style="3" customWidth="1"/>
    <col min="11037" max="11047" width="6.7109375" style="3"/>
    <col min="11048" max="11048" width="5.7109375" style="3" bestFit="1" customWidth="1"/>
    <col min="11049" max="11264" width="6.7109375" style="3"/>
    <col min="11265" max="11265" width="3.7109375" style="3" customWidth="1"/>
    <col min="11266" max="11266" width="5" style="3" customWidth="1"/>
    <col min="11267" max="11269" width="4.7109375" style="3" customWidth="1"/>
    <col min="11270" max="11270" width="14.5703125" style="3" customWidth="1"/>
    <col min="11271" max="11271" width="24.7109375" style="3" customWidth="1"/>
    <col min="11272" max="11272" width="15.7109375" style="3" customWidth="1"/>
    <col min="11273" max="11273" width="13.7109375" style="3" customWidth="1"/>
    <col min="11274" max="11275" width="6.140625" style="3" customWidth="1"/>
    <col min="11276" max="11276" width="7.7109375" style="3" customWidth="1"/>
    <col min="11277" max="11277" width="9.5703125" style="3" customWidth="1"/>
    <col min="11278" max="11278" width="21.42578125" style="3" customWidth="1"/>
    <col min="11279" max="11279" width="15.42578125" style="3" customWidth="1"/>
    <col min="11280" max="11291" width="6.7109375" style="3"/>
    <col min="11292" max="11292" width="9.7109375" style="3" customWidth="1"/>
    <col min="11293" max="11303" width="6.7109375" style="3"/>
    <col min="11304" max="11304" width="5.7109375" style="3" bestFit="1" customWidth="1"/>
    <col min="11305" max="11520" width="6.7109375" style="3"/>
    <col min="11521" max="11521" width="3.7109375" style="3" customWidth="1"/>
    <col min="11522" max="11522" width="5" style="3" customWidth="1"/>
    <col min="11523" max="11525" width="4.7109375" style="3" customWidth="1"/>
    <col min="11526" max="11526" width="14.5703125" style="3" customWidth="1"/>
    <col min="11527" max="11527" width="24.7109375" style="3" customWidth="1"/>
    <col min="11528" max="11528" width="15.7109375" style="3" customWidth="1"/>
    <col min="11529" max="11529" width="13.7109375" style="3" customWidth="1"/>
    <col min="11530" max="11531" width="6.140625" style="3" customWidth="1"/>
    <col min="11532" max="11532" width="7.7109375" style="3" customWidth="1"/>
    <col min="11533" max="11533" width="9.5703125" style="3" customWidth="1"/>
    <col min="11534" max="11534" width="21.42578125" style="3" customWidth="1"/>
    <col min="11535" max="11535" width="15.42578125" style="3" customWidth="1"/>
    <col min="11536" max="11547" width="6.7109375" style="3"/>
    <col min="11548" max="11548" width="9.7109375" style="3" customWidth="1"/>
    <col min="11549" max="11559" width="6.7109375" style="3"/>
    <col min="11560" max="11560" width="5.7109375" style="3" bestFit="1" customWidth="1"/>
    <col min="11561" max="11776" width="6.7109375" style="3"/>
    <col min="11777" max="11777" width="3.7109375" style="3" customWidth="1"/>
    <col min="11778" max="11778" width="5" style="3" customWidth="1"/>
    <col min="11779" max="11781" width="4.7109375" style="3" customWidth="1"/>
    <col min="11782" max="11782" width="14.5703125" style="3" customWidth="1"/>
    <col min="11783" max="11783" width="24.7109375" style="3" customWidth="1"/>
    <col min="11784" max="11784" width="15.7109375" style="3" customWidth="1"/>
    <col min="11785" max="11785" width="13.7109375" style="3" customWidth="1"/>
    <col min="11786" max="11787" width="6.140625" style="3" customWidth="1"/>
    <col min="11788" max="11788" width="7.7109375" style="3" customWidth="1"/>
    <col min="11789" max="11789" width="9.5703125" style="3" customWidth="1"/>
    <col min="11790" max="11790" width="21.42578125" style="3" customWidth="1"/>
    <col min="11791" max="11791" width="15.42578125" style="3" customWidth="1"/>
    <col min="11792" max="11803" width="6.7109375" style="3"/>
    <col min="11804" max="11804" width="9.7109375" style="3" customWidth="1"/>
    <col min="11805" max="11815" width="6.7109375" style="3"/>
    <col min="11816" max="11816" width="5.7109375" style="3" bestFit="1" customWidth="1"/>
    <col min="11817" max="12032" width="6.7109375" style="3"/>
    <col min="12033" max="12033" width="3.7109375" style="3" customWidth="1"/>
    <col min="12034" max="12034" width="5" style="3" customWidth="1"/>
    <col min="12035" max="12037" width="4.7109375" style="3" customWidth="1"/>
    <col min="12038" max="12038" width="14.5703125" style="3" customWidth="1"/>
    <col min="12039" max="12039" width="24.7109375" style="3" customWidth="1"/>
    <col min="12040" max="12040" width="15.7109375" style="3" customWidth="1"/>
    <col min="12041" max="12041" width="13.7109375" style="3" customWidth="1"/>
    <col min="12042" max="12043" width="6.140625" style="3" customWidth="1"/>
    <col min="12044" max="12044" width="7.7109375" style="3" customWidth="1"/>
    <col min="12045" max="12045" width="9.5703125" style="3" customWidth="1"/>
    <col min="12046" max="12046" width="21.42578125" style="3" customWidth="1"/>
    <col min="12047" max="12047" width="15.42578125" style="3" customWidth="1"/>
    <col min="12048" max="12059" width="6.7109375" style="3"/>
    <col min="12060" max="12060" width="9.7109375" style="3" customWidth="1"/>
    <col min="12061" max="12071" width="6.7109375" style="3"/>
    <col min="12072" max="12072" width="5.7109375" style="3" bestFit="1" customWidth="1"/>
    <col min="12073" max="12288" width="6.7109375" style="3"/>
    <col min="12289" max="12289" width="3.7109375" style="3" customWidth="1"/>
    <col min="12290" max="12290" width="5" style="3" customWidth="1"/>
    <col min="12291" max="12293" width="4.7109375" style="3" customWidth="1"/>
    <col min="12294" max="12294" width="14.5703125" style="3" customWidth="1"/>
    <col min="12295" max="12295" width="24.7109375" style="3" customWidth="1"/>
    <col min="12296" max="12296" width="15.7109375" style="3" customWidth="1"/>
    <col min="12297" max="12297" width="13.7109375" style="3" customWidth="1"/>
    <col min="12298" max="12299" width="6.140625" style="3" customWidth="1"/>
    <col min="12300" max="12300" width="7.7109375" style="3" customWidth="1"/>
    <col min="12301" max="12301" width="9.5703125" style="3" customWidth="1"/>
    <col min="12302" max="12302" width="21.42578125" style="3" customWidth="1"/>
    <col min="12303" max="12303" width="15.42578125" style="3" customWidth="1"/>
    <col min="12304" max="12315" width="6.7109375" style="3"/>
    <col min="12316" max="12316" width="9.7109375" style="3" customWidth="1"/>
    <col min="12317" max="12327" width="6.7109375" style="3"/>
    <col min="12328" max="12328" width="5.7109375" style="3" bestFit="1" customWidth="1"/>
    <col min="12329" max="12544" width="6.7109375" style="3"/>
    <col min="12545" max="12545" width="3.7109375" style="3" customWidth="1"/>
    <col min="12546" max="12546" width="5" style="3" customWidth="1"/>
    <col min="12547" max="12549" width="4.7109375" style="3" customWidth="1"/>
    <col min="12550" max="12550" width="14.5703125" style="3" customWidth="1"/>
    <col min="12551" max="12551" width="24.7109375" style="3" customWidth="1"/>
    <col min="12552" max="12552" width="15.7109375" style="3" customWidth="1"/>
    <col min="12553" max="12553" width="13.7109375" style="3" customWidth="1"/>
    <col min="12554" max="12555" width="6.140625" style="3" customWidth="1"/>
    <col min="12556" max="12556" width="7.7109375" style="3" customWidth="1"/>
    <col min="12557" max="12557" width="9.5703125" style="3" customWidth="1"/>
    <col min="12558" max="12558" width="21.42578125" style="3" customWidth="1"/>
    <col min="12559" max="12559" width="15.42578125" style="3" customWidth="1"/>
    <col min="12560" max="12571" width="6.7109375" style="3"/>
    <col min="12572" max="12572" width="9.7109375" style="3" customWidth="1"/>
    <col min="12573" max="12583" width="6.7109375" style="3"/>
    <col min="12584" max="12584" width="5.7109375" style="3" bestFit="1" customWidth="1"/>
    <col min="12585" max="12800" width="6.7109375" style="3"/>
    <col min="12801" max="12801" width="3.7109375" style="3" customWidth="1"/>
    <col min="12802" max="12802" width="5" style="3" customWidth="1"/>
    <col min="12803" max="12805" width="4.7109375" style="3" customWidth="1"/>
    <col min="12806" max="12806" width="14.5703125" style="3" customWidth="1"/>
    <col min="12807" max="12807" width="24.7109375" style="3" customWidth="1"/>
    <col min="12808" max="12808" width="15.7109375" style="3" customWidth="1"/>
    <col min="12809" max="12809" width="13.7109375" style="3" customWidth="1"/>
    <col min="12810" max="12811" width="6.140625" style="3" customWidth="1"/>
    <col min="12812" max="12812" width="7.7109375" style="3" customWidth="1"/>
    <col min="12813" max="12813" width="9.5703125" style="3" customWidth="1"/>
    <col min="12814" max="12814" width="21.42578125" style="3" customWidth="1"/>
    <col min="12815" max="12815" width="15.42578125" style="3" customWidth="1"/>
    <col min="12816" max="12827" width="6.7109375" style="3"/>
    <col min="12828" max="12828" width="9.7109375" style="3" customWidth="1"/>
    <col min="12829" max="12839" width="6.7109375" style="3"/>
    <col min="12840" max="12840" width="5.7109375" style="3" bestFit="1" customWidth="1"/>
    <col min="12841" max="13056" width="6.7109375" style="3"/>
    <col min="13057" max="13057" width="3.7109375" style="3" customWidth="1"/>
    <col min="13058" max="13058" width="5" style="3" customWidth="1"/>
    <col min="13059" max="13061" width="4.7109375" style="3" customWidth="1"/>
    <col min="13062" max="13062" width="14.5703125" style="3" customWidth="1"/>
    <col min="13063" max="13063" width="24.7109375" style="3" customWidth="1"/>
    <col min="13064" max="13064" width="15.7109375" style="3" customWidth="1"/>
    <col min="13065" max="13065" width="13.7109375" style="3" customWidth="1"/>
    <col min="13066" max="13067" width="6.140625" style="3" customWidth="1"/>
    <col min="13068" max="13068" width="7.7109375" style="3" customWidth="1"/>
    <col min="13069" max="13069" width="9.5703125" style="3" customWidth="1"/>
    <col min="13070" max="13070" width="21.42578125" style="3" customWidth="1"/>
    <col min="13071" max="13071" width="15.42578125" style="3" customWidth="1"/>
    <col min="13072" max="13083" width="6.7109375" style="3"/>
    <col min="13084" max="13084" width="9.7109375" style="3" customWidth="1"/>
    <col min="13085" max="13095" width="6.7109375" style="3"/>
    <col min="13096" max="13096" width="5.7109375" style="3" bestFit="1" customWidth="1"/>
    <col min="13097" max="13312" width="6.7109375" style="3"/>
    <col min="13313" max="13313" width="3.7109375" style="3" customWidth="1"/>
    <col min="13314" max="13314" width="5" style="3" customWidth="1"/>
    <col min="13315" max="13317" width="4.7109375" style="3" customWidth="1"/>
    <col min="13318" max="13318" width="14.5703125" style="3" customWidth="1"/>
    <col min="13319" max="13319" width="24.7109375" style="3" customWidth="1"/>
    <col min="13320" max="13320" width="15.7109375" style="3" customWidth="1"/>
    <col min="13321" max="13321" width="13.7109375" style="3" customWidth="1"/>
    <col min="13322" max="13323" width="6.140625" style="3" customWidth="1"/>
    <col min="13324" max="13324" width="7.7109375" style="3" customWidth="1"/>
    <col min="13325" max="13325" width="9.5703125" style="3" customWidth="1"/>
    <col min="13326" max="13326" width="21.42578125" style="3" customWidth="1"/>
    <col min="13327" max="13327" width="15.42578125" style="3" customWidth="1"/>
    <col min="13328" max="13339" width="6.7109375" style="3"/>
    <col min="13340" max="13340" width="9.7109375" style="3" customWidth="1"/>
    <col min="13341" max="13351" width="6.7109375" style="3"/>
    <col min="13352" max="13352" width="5.7109375" style="3" bestFit="1" customWidth="1"/>
    <col min="13353" max="13568" width="6.7109375" style="3"/>
    <col min="13569" max="13569" width="3.7109375" style="3" customWidth="1"/>
    <col min="13570" max="13570" width="5" style="3" customWidth="1"/>
    <col min="13571" max="13573" width="4.7109375" style="3" customWidth="1"/>
    <col min="13574" max="13574" width="14.5703125" style="3" customWidth="1"/>
    <col min="13575" max="13575" width="24.7109375" style="3" customWidth="1"/>
    <col min="13576" max="13576" width="15.7109375" style="3" customWidth="1"/>
    <col min="13577" max="13577" width="13.7109375" style="3" customWidth="1"/>
    <col min="13578" max="13579" width="6.140625" style="3" customWidth="1"/>
    <col min="13580" max="13580" width="7.7109375" style="3" customWidth="1"/>
    <col min="13581" max="13581" width="9.5703125" style="3" customWidth="1"/>
    <col min="13582" max="13582" width="21.42578125" style="3" customWidth="1"/>
    <col min="13583" max="13583" width="15.42578125" style="3" customWidth="1"/>
    <col min="13584" max="13595" width="6.7109375" style="3"/>
    <col min="13596" max="13596" width="9.7109375" style="3" customWidth="1"/>
    <col min="13597" max="13607" width="6.7109375" style="3"/>
    <col min="13608" max="13608" width="5.7109375" style="3" bestFit="1" customWidth="1"/>
    <col min="13609" max="13824" width="6.7109375" style="3"/>
    <col min="13825" max="13825" width="3.7109375" style="3" customWidth="1"/>
    <col min="13826" max="13826" width="5" style="3" customWidth="1"/>
    <col min="13827" max="13829" width="4.7109375" style="3" customWidth="1"/>
    <col min="13830" max="13830" width="14.5703125" style="3" customWidth="1"/>
    <col min="13831" max="13831" width="24.7109375" style="3" customWidth="1"/>
    <col min="13832" max="13832" width="15.7109375" style="3" customWidth="1"/>
    <col min="13833" max="13833" width="13.7109375" style="3" customWidth="1"/>
    <col min="13834" max="13835" width="6.140625" style="3" customWidth="1"/>
    <col min="13836" max="13836" width="7.7109375" style="3" customWidth="1"/>
    <col min="13837" max="13837" width="9.5703125" style="3" customWidth="1"/>
    <col min="13838" max="13838" width="21.42578125" style="3" customWidth="1"/>
    <col min="13839" max="13839" width="15.42578125" style="3" customWidth="1"/>
    <col min="13840" max="13851" width="6.7109375" style="3"/>
    <col min="13852" max="13852" width="9.7109375" style="3" customWidth="1"/>
    <col min="13853" max="13863" width="6.7109375" style="3"/>
    <col min="13864" max="13864" width="5.7109375" style="3" bestFit="1" customWidth="1"/>
    <col min="13865" max="14080" width="6.7109375" style="3"/>
    <col min="14081" max="14081" width="3.7109375" style="3" customWidth="1"/>
    <col min="14082" max="14082" width="5" style="3" customWidth="1"/>
    <col min="14083" max="14085" width="4.7109375" style="3" customWidth="1"/>
    <col min="14086" max="14086" width="14.5703125" style="3" customWidth="1"/>
    <col min="14087" max="14087" width="24.7109375" style="3" customWidth="1"/>
    <col min="14088" max="14088" width="15.7109375" style="3" customWidth="1"/>
    <col min="14089" max="14089" width="13.7109375" style="3" customWidth="1"/>
    <col min="14090" max="14091" width="6.140625" style="3" customWidth="1"/>
    <col min="14092" max="14092" width="7.7109375" style="3" customWidth="1"/>
    <col min="14093" max="14093" width="9.5703125" style="3" customWidth="1"/>
    <col min="14094" max="14094" width="21.42578125" style="3" customWidth="1"/>
    <col min="14095" max="14095" width="15.42578125" style="3" customWidth="1"/>
    <col min="14096" max="14107" width="6.7109375" style="3"/>
    <col min="14108" max="14108" width="9.7109375" style="3" customWidth="1"/>
    <col min="14109" max="14119" width="6.7109375" style="3"/>
    <col min="14120" max="14120" width="5.7109375" style="3" bestFit="1" customWidth="1"/>
    <col min="14121" max="14336" width="6.7109375" style="3"/>
    <col min="14337" max="14337" width="3.7109375" style="3" customWidth="1"/>
    <col min="14338" max="14338" width="5" style="3" customWidth="1"/>
    <col min="14339" max="14341" width="4.7109375" style="3" customWidth="1"/>
    <col min="14342" max="14342" width="14.5703125" style="3" customWidth="1"/>
    <col min="14343" max="14343" width="24.7109375" style="3" customWidth="1"/>
    <col min="14344" max="14344" width="15.7109375" style="3" customWidth="1"/>
    <col min="14345" max="14345" width="13.7109375" style="3" customWidth="1"/>
    <col min="14346" max="14347" width="6.140625" style="3" customWidth="1"/>
    <col min="14348" max="14348" width="7.7109375" style="3" customWidth="1"/>
    <col min="14349" max="14349" width="9.5703125" style="3" customWidth="1"/>
    <col min="14350" max="14350" width="21.42578125" style="3" customWidth="1"/>
    <col min="14351" max="14351" width="15.42578125" style="3" customWidth="1"/>
    <col min="14352" max="14363" width="6.7109375" style="3"/>
    <col min="14364" max="14364" width="9.7109375" style="3" customWidth="1"/>
    <col min="14365" max="14375" width="6.7109375" style="3"/>
    <col min="14376" max="14376" width="5.7109375" style="3" bestFit="1" customWidth="1"/>
    <col min="14377" max="14592" width="6.7109375" style="3"/>
    <col min="14593" max="14593" width="3.7109375" style="3" customWidth="1"/>
    <col min="14594" max="14594" width="5" style="3" customWidth="1"/>
    <col min="14595" max="14597" width="4.7109375" style="3" customWidth="1"/>
    <col min="14598" max="14598" width="14.5703125" style="3" customWidth="1"/>
    <col min="14599" max="14599" width="24.7109375" style="3" customWidth="1"/>
    <col min="14600" max="14600" width="15.7109375" style="3" customWidth="1"/>
    <col min="14601" max="14601" width="13.7109375" style="3" customWidth="1"/>
    <col min="14602" max="14603" width="6.140625" style="3" customWidth="1"/>
    <col min="14604" max="14604" width="7.7109375" style="3" customWidth="1"/>
    <col min="14605" max="14605" width="9.5703125" style="3" customWidth="1"/>
    <col min="14606" max="14606" width="21.42578125" style="3" customWidth="1"/>
    <col min="14607" max="14607" width="15.42578125" style="3" customWidth="1"/>
    <col min="14608" max="14619" width="6.7109375" style="3"/>
    <col min="14620" max="14620" width="9.7109375" style="3" customWidth="1"/>
    <col min="14621" max="14631" width="6.7109375" style="3"/>
    <col min="14632" max="14632" width="5.7109375" style="3" bestFit="1" customWidth="1"/>
    <col min="14633" max="14848" width="6.7109375" style="3"/>
    <col min="14849" max="14849" width="3.7109375" style="3" customWidth="1"/>
    <col min="14850" max="14850" width="5" style="3" customWidth="1"/>
    <col min="14851" max="14853" width="4.7109375" style="3" customWidth="1"/>
    <col min="14854" max="14854" width="14.5703125" style="3" customWidth="1"/>
    <col min="14855" max="14855" width="24.7109375" style="3" customWidth="1"/>
    <col min="14856" max="14856" width="15.7109375" style="3" customWidth="1"/>
    <col min="14857" max="14857" width="13.7109375" style="3" customWidth="1"/>
    <col min="14858" max="14859" width="6.140625" style="3" customWidth="1"/>
    <col min="14860" max="14860" width="7.7109375" style="3" customWidth="1"/>
    <col min="14861" max="14861" width="9.5703125" style="3" customWidth="1"/>
    <col min="14862" max="14862" width="21.42578125" style="3" customWidth="1"/>
    <col min="14863" max="14863" width="15.42578125" style="3" customWidth="1"/>
    <col min="14864" max="14875" width="6.7109375" style="3"/>
    <col min="14876" max="14876" width="9.7109375" style="3" customWidth="1"/>
    <col min="14877" max="14887" width="6.7109375" style="3"/>
    <col min="14888" max="14888" width="5.7109375" style="3" bestFit="1" customWidth="1"/>
    <col min="14889" max="15104" width="6.7109375" style="3"/>
    <col min="15105" max="15105" width="3.7109375" style="3" customWidth="1"/>
    <col min="15106" max="15106" width="5" style="3" customWidth="1"/>
    <col min="15107" max="15109" width="4.7109375" style="3" customWidth="1"/>
    <col min="15110" max="15110" width="14.5703125" style="3" customWidth="1"/>
    <col min="15111" max="15111" width="24.7109375" style="3" customWidth="1"/>
    <col min="15112" max="15112" width="15.7109375" style="3" customWidth="1"/>
    <col min="15113" max="15113" width="13.7109375" style="3" customWidth="1"/>
    <col min="15114" max="15115" width="6.140625" style="3" customWidth="1"/>
    <col min="15116" max="15116" width="7.7109375" style="3" customWidth="1"/>
    <col min="15117" max="15117" width="9.5703125" style="3" customWidth="1"/>
    <col min="15118" max="15118" width="21.42578125" style="3" customWidth="1"/>
    <col min="15119" max="15119" width="15.42578125" style="3" customWidth="1"/>
    <col min="15120" max="15131" width="6.7109375" style="3"/>
    <col min="15132" max="15132" width="9.7109375" style="3" customWidth="1"/>
    <col min="15133" max="15143" width="6.7109375" style="3"/>
    <col min="15144" max="15144" width="5.7109375" style="3" bestFit="1" customWidth="1"/>
    <col min="15145" max="15360" width="6.7109375" style="3"/>
    <col min="15361" max="15361" width="3.7109375" style="3" customWidth="1"/>
    <col min="15362" max="15362" width="5" style="3" customWidth="1"/>
    <col min="15363" max="15365" width="4.7109375" style="3" customWidth="1"/>
    <col min="15366" max="15366" width="14.5703125" style="3" customWidth="1"/>
    <col min="15367" max="15367" width="24.7109375" style="3" customWidth="1"/>
    <col min="15368" max="15368" width="15.7109375" style="3" customWidth="1"/>
    <col min="15369" max="15369" width="13.7109375" style="3" customWidth="1"/>
    <col min="15370" max="15371" width="6.140625" style="3" customWidth="1"/>
    <col min="15372" max="15372" width="7.7109375" style="3" customWidth="1"/>
    <col min="15373" max="15373" width="9.5703125" style="3" customWidth="1"/>
    <col min="15374" max="15374" width="21.42578125" style="3" customWidth="1"/>
    <col min="15375" max="15375" width="15.42578125" style="3" customWidth="1"/>
    <col min="15376" max="15387" width="6.7109375" style="3"/>
    <col min="15388" max="15388" width="9.7109375" style="3" customWidth="1"/>
    <col min="15389" max="15399" width="6.7109375" style="3"/>
    <col min="15400" max="15400" width="5.7109375" style="3" bestFit="1" customWidth="1"/>
    <col min="15401" max="15616" width="6.7109375" style="3"/>
    <col min="15617" max="15617" width="3.7109375" style="3" customWidth="1"/>
    <col min="15618" max="15618" width="5" style="3" customWidth="1"/>
    <col min="15619" max="15621" width="4.7109375" style="3" customWidth="1"/>
    <col min="15622" max="15622" width="14.5703125" style="3" customWidth="1"/>
    <col min="15623" max="15623" width="24.7109375" style="3" customWidth="1"/>
    <col min="15624" max="15624" width="15.7109375" style="3" customWidth="1"/>
    <col min="15625" max="15625" width="13.7109375" style="3" customWidth="1"/>
    <col min="15626" max="15627" width="6.140625" style="3" customWidth="1"/>
    <col min="15628" max="15628" width="7.7109375" style="3" customWidth="1"/>
    <col min="15629" max="15629" width="9.5703125" style="3" customWidth="1"/>
    <col min="15630" max="15630" width="21.42578125" style="3" customWidth="1"/>
    <col min="15631" max="15631" width="15.42578125" style="3" customWidth="1"/>
    <col min="15632" max="15643" width="6.7109375" style="3"/>
    <col min="15644" max="15644" width="9.7109375" style="3" customWidth="1"/>
    <col min="15645" max="15655" width="6.7109375" style="3"/>
    <col min="15656" max="15656" width="5.7109375" style="3" bestFit="1" customWidth="1"/>
    <col min="15657" max="15872" width="6.7109375" style="3"/>
    <col min="15873" max="15873" width="3.7109375" style="3" customWidth="1"/>
    <col min="15874" max="15874" width="5" style="3" customWidth="1"/>
    <col min="15875" max="15877" width="4.7109375" style="3" customWidth="1"/>
    <col min="15878" max="15878" width="14.5703125" style="3" customWidth="1"/>
    <col min="15879" max="15879" width="24.7109375" style="3" customWidth="1"/>
    <col min="15880" max="15880" width="15.7109375" style="3" customWidth="1"/>
    <col min="15881" max="15881" width="13.7109375" style="3" customWidth="1"/>
    <col min="15882" max="15883" width="6.140625" style="3" customWidth="1"/>
    <col min="15884" max="15884" width="7.7109375" style="3" customWidth="1"/>
    <col min="15885" max="15885" width="9.5703125" style="3" customWidth="1"/>
    <col min="15886" max="15886" width="21.42578125" style="3" customWidth="1"/>
    <col min="15887" max="15887" width="15.42578125" style="3" customWidth="1"/>
    <col min="15888" max="15899" width="6.7109375" style="3"/>
    <col min="15900" max="15900" width="9.7109375" style="3" customWidth="1"/>
    <col min="15901" max="15911" width="6.7109375" style="3"/>
    <col min="15912" max="15912" width="5.7109375" style="3" bestFit="1" customWidth="1"/>
    <col min="15913" max="16128" width="6.7109375" style="3"/>
    <col min="16129" max="16129" width="3.7109375" style="3" customWidth="1"/>
    <col min="16130" max="16130" width="5" style="3" customWidth="1"/>
    <col min="16131" max="16133" width="4.7109375" style="3" customWidth="1"/>
    <col min="16134" max="16134" width="14.5703125" style="3" customWidth="1"/>
    <col min="16135" max="16135" width="24.7109375" style="3" customWidth="1"/>
    <col min="16136" max="16136" width="15.7109375" style="3" customWidth="1"/>
    <col min="16137" max="16137" width="13.7109375" style="3" customWidth="1"/>
    <col min="16138" max="16139" width="6.140625" style="3" customWidth="1"/>
    <col min="16140" max="16140" width="7.7109375" style="3" customWidth="1"/>
    <col min="16141" max="16141" width="9.5703125" style="3" customWidth="1"/>
    <col min="16142" max="16142" width="21.42578125" style="3" customWidth="1"/>
    <col min="16143" max="16143" width="15.42578125" style="3" customWidth="1"/>
    <col min="16144" max="16155" width="6.7109375" style="3"/>
    <col min="16156" max="16156" width="9.7109375" style="3" customWidth="1"/>
    <col min="16157" max="16167" width="6.7109375" style="3"/>
    <col min="16168" max="16168" width="5.7109375" style="3" bestFit="1" customWidth="1"/>
    <col min="16169" max="16384" width="6.7109375" style="3"/>
  </cols>
  <sheetData>
    <row r="1" spans="1:40" ht="80.099999999999994" customHeight="1" thickBot="1" x14ac:dyDescent="0.2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0" ht="12.75" customHeight="1" x14ac:dyDescent="0.2">
      <c r="A2" s="424" t="s">
        <v>1</v>
      </c>
      <c r="B2" s="424"/>
      <c r="C2" s="424"/>
      <c r="D2" s="424"/>
      <c r="E2" s="424"/>
      <c r="F2" s="424"/>
      <c r="G2" s="424"/>
      <c r="H2" s="424"/>
      <c r="I2" s="424"/>
      <c r="J2" s="424"/>
      <c r="K2" s="424"/>
      <c r="L2" s="424"/>
      <c r="M2" s="424" t="s">
        <v>435</v>
      </c>
      <c r="N2" s="424"/>
      <c r="O2" s="424"/>
      <c r="P2" s="424"/>
      <c r="Q2" s="424"/>
      <c r="R2" s="424"/>
      <c r="S2" s="424"/>
      <c r="T2" s="424"/>
      <c r="U2" s="424"/>
      <c r="V2" s="424"/>
      <c r="W2" s="424"/>
      <c r="X2" s="424"/>
      <c r="Y2" s="424"/>
      <c r="Z2" s="424"/>
      <c r="AA2" s="424"/>
      <c r="AB2" s="424"/>
      <c r="AC2" s="424"/>
      <c r="AD2" s="424"/>
      <c r="AE2" s="624" t="s">
        <v>436</v>
      </c>
      <c r="AF2" s="560"/>
      <c r="AG2" s="560"/>
      <c r="AH2" s="560"/>
      <c r="AI2" s="560"/>
      <c r="AJ2" s="560"/>
      <c r="AK2" s="560"/>
      <c r="AL2" s="560"/>
      <c r="AM2" s="560"/>
      <c r="AN2" s="561"/>
    </row>
    <row r="3" spans="1:40" ht="12.75" customHeight="1" thickBot="1" x14ac:dyDescent="0.25">
      <c r="A3" s="631" t="s">
        <v>437</v>
      </c>
      <c r="B3" s="503"/>
      <c r="C3" s="503"/>
      <c r="D3" s="503"/>
      <c r="E3" s="503"/>
      <c r="F3" s="503"/>
      <c r="G3" s="503"/>
      <c r="H3" s="503"/>
      <c r="I3" s="503"/>
      <c r="J3" s="503"/>
      <c r="K3" s="503"/>
      <c r="L3" s="504"/>
      <c r="M3" s="476" t="s">
        <v>438</v>
      </c>
      <c r="N3" s="476"/>
      <c r="O3" s="476"/>
      <c r="P3" s="476"/>
      <c r="Q3" s="476"/>
      <c r="R3" s="476"/>
      <c r="S3" s="476"/>
      <c r="T3" s="476"/>
      <c r="U3" s="476"/>
      <c r="V3" s="476"/>
      <c r="W3" s="476"/>
      <c r="X3" s="476"/>
      <c r="Y3" s="476"/>
      <c r="Z3" s="476"/>
      <c r="AA3" s="476"/>
      <c r="AB3" s="476"/>
      <c r="AC3" s="476"/>
      <c r="AD3" s="476"/>
      <c r="AE3" s="624"/>
      <c r="AF3" s="560"/>
      <c r="AG3" s="560"/>
      <c r="AH3" s="560"/>
      <c r="AI3" s="560"/>
      <c r="AJ3" s="560"/>
      <c r="AK3" s="560"/>
      <c r="AL3" s="560"/>
      <c r="AM3" s="560"/>
      <c r="AN3" s="561"/>
    </row>
    <row r="4" spans="1:40" ht="12.75" customHeight="1" x14ac:dyDescent="0.2">
      <c r="A4" s="372" t="s">
        <v>6</v>
      </c>
      <c r="B4" s="374"/>
      <c r="C4" s="374"/>
      <c r="D4" s="374"/>
      <c r="E4" s="374"/>
      <c r="F4" s="374"/>
      <c r="G4" s="374"/>
      <c r="H4" s="374"/>
      <c r="I4" s="374"/>
      <c r="J4" s="374"/>
      <c r="K4" s="374"/>
      <c r="L4" s="374"/>
      <c r="M4" s="374"/>
      <c r="N4" s="374"/>
      <c r="O4" s="374"/>
      <c r="P4" s="375" t="s">
        <v>7</v>
      </c>
      <c r="Q4" s="375"/>
      <c r="R4" s="375"/>
      <c r="S4" s="375"/>
      <c r="T4" s="375"/>
      <c r="U4" s="375"/>
      <c r="V4" s="375"/>
      <c r="W4" s="375"/>
      <c r="X4" s="375"/>
      <c r="Y4" s="375"/>
      <c r="Z4" s="375"/>
      <c r="AA4" s="375"/>
      <c r="AB4" s="376" t="s">
        <v>8</v>
      </c>
      <c r="AC4" s="377"/>
      <c r="AD4" s="377"/>
      <c r="AE4" s="377"/>
      <c r="AF4" s="377"/>
      <c r="AG4" s="377"/>
      <c r="AH4" s="377"/>
      <c r="AI4" s="377"/>
      <c r="AJ4" s="377"/>
      <c r="AK4" s="377"/>
      <c r="AL4" s="377"/>
      <c r="AM4" s="377"/>
      <c r="AN4" s="378"/>
    </row>
    <row r="5" spans="1:40" ht="27" customHeight="1" x14ac:dyDescent="0.2">
      <c r="A5" s="379" t="s">
        <v>9</v>
      </c>
      <c r="B5" s="417" t="s">
        <v>10</v>
      </c>
      <c r="C5" s="417"/>
      <c r="D5" s="417"/>
      <c r="E5" s="417"/>
      <c r="F5" s="370" t="s">
        <v>11</v>
      </c>
      <c r="G5" s="370" t="s">
        <v>12</v>
      </c>
      <c r="H5" s="370" t="s">
        <v>13</v>
      </c>
      <c r="I5" s="370" t="s">
        <v>14</v>
      </c>
      <c r="J5" s="370" t="s">
        <v>15</v>
      </c>
      <c r="K5" s="370" t="s">
        <v>16</v>
      </c>
      <c r="L5" s="370"/>
      <c r="M5" s="370" t="s">
        <v>17</v>
      </c>
      <c r="N5" s="370" t="s">
        <v>75</v>
      </c>
      <c r="O5" s="370" t="s">
        <v>19</v>
      </c>
      <c r="P5" s="414" t="s">
        <v>20</v>
      </c>
      <c r="Q5" s="414" t="s">
        <v>21</v>
      </c>
      <c r="R5" s="414" t="s">
        <v>22</v>
      </c>
      <c r="S5" s="414" t="s">
        <v>23</v>
      </c>
      <c r="T5" s="414" t="s">
        <v>24</v>
      </c>
      <c r="U5" s="414" t="s">
        <v>25</v>
      </c>
      <c r="V5" s="414" t="s">
        <v>26</v>
      </c>
      <c r="W5" s="414" t="s">
        <v>27</v>
      </c>
      <c r="X5" s="414" t="s">
        <v>28</v>
      </c>
      <c r="Y5" s="414" t="s">
        <v>29</v>
      </c>
      <c r="Z5" s="414" t="s">
        <v>30</v>
      </c>
      <c r="AA5" s="414" t="s">
        <v>31</v>
      </c>
      <c r="AB5" s="518" t="s">
        <v>32</v>
      </c>
      <c r="AC5" s="403" t="s">
        <v>20</v>
      </c>
      <c r="AD5" s="403" t="s">
        <v>21</v>
      </c>
      <c r="AE5" s="403" t="s">
        <v>22</v>
      </c>
      <c r="AF5" s="403" t="s">
        <v>23</v>
      </c>
      <c r="AG5" s="403" t="s">
        <v>24</v>
      </c>
      <c r="AH5" s="403" t="s">
        <v>25</v>
      </c>
      <c r="AI5" s="403" t="s">
        <v>26</v>
      </c>
      <c r="AJ5" s="403" t="s">
        <v>27</v>
      </c>
      <c r="AK5" s="403" t="s">
        <v>28</v>
      </c>
      <c r="AL5" s="403" t="s">
        <v>29</v>
      </c>
      <c r="AM5" s="403" t="s">
        <v>30</v>
      </c>
      <c r="AN5" s="551" t="s">
        <v>31</v>
      </c>
    </row>
    <row r="6" spans="1:40" ht="22.5" customHeight="1" x14ac:dyDescent="0.2">
      <c r="A6" s="379"/>
      <c r="B6" s="44">
        <v>1</v>
      </c>
      <c r="C6" s="44">
        <v>2</v>
      </c>
      <c r="D6" s="44">
        <v>3</v>
      </c>
      <c r="E6" s="44">
        <v>4</v>
      </c>
      <c r="F6" s="370"/>
      <c r="G6" s="370"/>
      <c r="H6" s="370"/>
      <c r="I6" s="370"/>
      <c r="J6" s="370"/>
      <c r="K6" s="44" t="s">
        <v>33</v>
      </c>
      <c r="L6" s="44" t="s">
        <v>34</v>
      </c>
      <c r="M6" s="370"/>
      <c r="N6" s="370"/>
      <c r="O6" s="370"/>
      <c r="P6" s="414"/>
      <c r="Q6" s="414"/>
      <c r="R6" s="414"/>
      <c r="S6" s="414"/>
      <c r="T6" s="414"/>
      <c r="U6" s="414"/>
      <c r="V6" s="414"/>
      <c r="W6" s="414"/>
      <c r="X6" s="414"/>
      <c r="Y6" s="414"/>
      <c r="Z6" s="414"/>
      <c r="AA6" s="414"/>
      <c r="AB6" s="519"/>
      <c r="AC6" s="403"/>
      <c r="AD6" s="403"/>
      <c r="AE6" s="403"/>
      <c r="AF6" s="403"/>
      <c r="AG6" s="403"/>
      <c r="AH6" s="403"/>
      <c r="AI6" s="403"/>
      <c r="AJ6" s="403"/>
      <c r="AK6" s="403"/>
      <c r="AL6" s="403"/>
      <c r="AM6" s="403"/>
      <c r="AN6" s="551"/>
    </row>
    <row r="7" spans="1:40" s="342" customFormat="1" ht="125.25" customHeight="1" x14ac:dyDescent="0.2">
      <c r="A7" s="331">
        <v>1</v>
      </c>
      <c r="B7" s="332" t="s">
        <v>76</v>
      </c>
      <c r="C7" s="332"/>
      <c r="D7" s="332"/>
      <c r="E7" s="333"/>
      <c r="F7" s="334" t="s">
        <v>439</v>
      </c>
      <c r="G7" s="335" t="s">
        <v>440</v>
      </c>
      <c r="H7" s="335" t="s">
        <v>441</v>
      </c>
      <c r="I7" s="336" t="s">
        <v>60</v>
      </c>
      <c r="J7" s="337">
        <v>1</v>
      </c>
      <c r="K7" s="338" t="s">
        <v>442</v>
      </c>
      <c r="L7" s="337" t="s">
        <v>43</v>
      </c>
      <c r="M7" s="336" t="s">
        <v>41</v>
      </c>
      <c r="N7" s="336" t="s">
        <v>443</v>
      </c>
      <c r="O7" s="336" t="s">
        <v>444</v>
      </c>
      <c r="P7" s="339" t="s">
        <v>43</v>
      </c>
      <c r="Q7" s="339" t="s">
        <v>43</v>
      </c>
      <c r="R7" s="339" t="s">
        <v>43</v>
      </c>
      <c r="S7" s="339" t="s">
        <v>43</v>
      </c>
      <c r="T7" s="339" t="s">
        <v>43</v>
      </c>
      <c r="U7" s="339" t="s">
        <v>43</v>
      </c>
      <c r="V7" s="339" t="s">
        <v>43</v>
      </c>
      <c r="W7" s="339" t="s">
        <v>43</v>
      </c>
      <c r="X7" s="339" t="s">
        <v>43</v>
      </c>
      <c r="Y7" s="339" t="s">
        <v>43</v>
      </c>
      <c r="Z7" s="339" t="s">
        <v>43</v>
      </c>
      <c r="AA7" s="339"/>
      <c r="AB7" s="340">
        <v>1</v>
      </c>
      <c r="AC7" s="339" t="s">
        <v>43</v>
      </c>
      <c r="AD7" s="339" t="s">
        <v>43</v>
      </c>
      <c r="AE7" s="339" t="s">
        <v>43</v>
      </c>
      <c r="AF7" s="339" t="s">
        <v>43</v>
      </c>
      <c r="AG7" s="339" t="s">
        <v>43</v>
      </c>
      <c r="AH7" s="339" t="s">
        <v>43</v>
      </c>
      <c r="AI7" s="339" t="s">
        <v>43</v>
      </c>
      <c r="AJ7" s="339" t="s">
        <v>43</v>
      </c>
      <c r="AK7" s="339" t="s">
        <v>43</v>
      </c>
      <c r="AL7" s="339" t="s">
        <v>43</v>
      </c>
      <c r="AM7" s="339" t="s">
        <v>43</v>
      </c>
      <c r="AN7" s="341"/>
    </row>
    <row r="8" spans="1:40" s="342" customFormat="1" ht="101.25" customHeight="1" x14ac:dyDescent="0.2">
      <c r="A8" s="331">
        <v>2</v>
      </c>
      <c r="B8" s="332" t="s">
        <v>76</v>
      </c>
      <c r="C8" s="332"/>
      <c r="D8" s="332"/>
      <c r="E8" s="333"/>
      <c r="F8" s="334" t="s">
        <v>445</v>
      </c>
      <c r="G8" s="336" t="s">
        <v>446</v>
      </c>
      <c r="H8" s="336" t="s">
        <v>447</v>
      </c>
      <c r="I8" s="336" t="s">
        <v>60</v>
      </c>
      <c r="J8" s="338" t="s">
        <v>448</v>
      </c>
      <c r="K8" s="338" t="s">
        <v>449</v>
      </c>
      <c r="L8" s="337" t="s">
        <v>450</v>
      </c>
      <c r="M8" s="336" t="s">
        <v>451</v>
      </c>
      <c r="N8" s="336" t="s">
        <v>452</v>
      </c>
      <c r="O8" s="336" t="s">
        <v>444</v>
      </c>
      <c r="P8" s="339" t="s">
        <v>43</v>
      </c>
      <c r="Q8" s="339" t="s">
        <v>43</v>
      </c>
      <c r="R8" s="339" t="s">
        <v>43</v>
      </c>
      <c r="S8" s="339" t="s">
        <v>43</v>
      </c>
      <c r="T8" s="339" t="s">
        <v>43</v>
      </c>
      <c r="U8" s="339" t="s">
        <v>43</v>
      </c>
      <c r="V8" s="339" t="s">
        <v>43</v>
      </c>
      <c r="W8" s="339" t="s">
        <v>43</v>
      </c>
      <c r="X8" s="339" t="s">
        <v>43</v>
      </c>
      <c r="Y8" s="339" t="s">
        <v>43</v>
      </c>
      <c r="Z8" s="339" t="s">
        <v>43</v>
      </c>
      <c r="AA8" s="339"/>
      <c r="AB8" s="343" t="s">
        <v>448</v>
      </c>
      <c r="AC8" s="339" t="s">
        <v>43</v>
      </c>
      <c r="AD8" s="339" t="s">
        <v>43</v>
      </c>
      <c r="AE8" s="339" t="s">
        <v>43</v>
      </c>
      <c r="AF8" s="339" t="s">
        <v>43</v>
      </c>
      <c r="AG8" s="339" t="s">
        <v>43</v>
      </c>
      <c r="AH8" s="339" t="s">
        <v>43</v>
      </c>
      <c r="AI8" s="339" t="s">
        <v>43</v>
      </c>
      <c r="AJ8" s="339" t="s">
        <v>43</v>
      </c>
      <c r="AK8" s="339" t="s">
        <v>43</v>
      </c>
      <c r="AL8" s="339" t="s">
        <v>43</v>
      </c>
      <c r="AM8" s="339" t="s">
        <v>43</v>
      </c>
      <c r="AN8" s="341"/>
    </row>
    <row r="9" spans="1:40" s="342" customFormat="1" ht="101.25" customHeight="1" thickBot="1" x14ac:dyDescent="0.25">
      <c r="A9" s="344">
        <v>3</v>
      </c>
      <c r="B9" s="345" t="s">
        <v>76</v>
      </c>
      <c r="C9" s="345"/>
      <c r="D9" s="345"/>
      <c r="E9" s="346"/>
      <c r="F9" s="347" t="s">
        <v>453</v>
      </c>
      <c r="G9" s="348" t="s">
        <v>454</v>
      </c>
      <c r="H9" s="348" t="s">
        <v>455</v>
      </c>
      <c r="I9" s="348" t="s">
        <v>60</v>
      </c>
      <c r="J9" s="349">
        <v>1</v>
      </c>
      <c r="K9" s="349">
        <v>0</v>
      </c>
      <c r="L9" s="350" t="s">
        <v>450</v>
      </c>
      <c r="M9" s="348" t="s">
        <v>41</v>
      </c>
      <c r="N9" s="348" t="s">
        <v>456</v>
      </c>
      <c r="O9" s="348" t="s">
        <v>444</v>
      </c>
      <c r="P9" s="351" t="s">
        <v>43</v>
      </c>
      <c r="Q9" s="351" t="s">
        <v>43</v>
      </c>
      <c r="R9" s="351" t="s">
        <v>43</v>
      </c>
      <c r="S9" s="351" t="s">
        <v>43</v>
      </c>
      <c r="T9" s="351" t="s">
        <v>43</v>
      </c>
      <c r="U9" s="351" t="s">
        <v>43</v>
      </c>
      <c r="V9" s="351" t="s">
        <v>43</v>
      </c>
      <c r="W9" s="351" t="s">
        <v>43</v>
      </c>
      <c r="X9" s="351" t="s">
        <v>43</v>
      </c>
      <c r="Y9" s="351" t="s">
        <v>43</v>
      </c>
      <c r="Z9" s="351" t="s">
        <v>43</v>
      </c>
      <c r="AA9" s="345"/>
      <c r="AB9" s="352" t="s">
        <v>457</v>
      </c>
      <c r="AC9" s="351" t="s">
        <v>43</v>
      </c>
      <c r="AD9" s="351" t="s">
        <v>43</v>
      </c>
      <c r="AE9" s="351" t="s">
        <v>43</v>
      </c>
      <c r="AF9" s="351" t="s">
        <v>43</v>
      </c>
      <c r="AG9" s="351" t="s">
        <v>43</v>
      </c>
      <c r="AH9" s="351" t="s">
        <v>43</v>
      </c>
      <c r="AI9" s="351" t="s">
        <v>43</v>
      </c>
      <c r="AJ9" s="351" t="s">
        <v>43</v>
      </c>
      <c r="AK9" s="351" t="s">
        <v>43</v>
      </c>
      <c r="AL9" s="351" t="s">
        <v>43</v>
      </c>
      <c r="AM9" s="351" t="s">
        <v>43</v>
      </c>
      <c r="AN9" s="353"/>
    </row>
    <row r="10" spans="1:40" ht="12.75" customHeight="1" thickBot="1" x14ac:dyDescent="0.25">
      <c r="A10" s="362" t="s">
        <v>65</v>
      </c>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5"/>
    </row>
    <row r="11" spans="1:40" ht="93" customHeight="1" thickBot="1" x14ac:dyDescent="0.25">
      <c r="A11" s="569" t="s">
        <v>458</v>
      </c>
      <c r="B11" s="629"/>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30"/>
    </row>
  </sheetData>
  <mergeCells count="47">
    <mergeCell ref="A1:AN1"/>
    <mergeCell ref="A2:L2"/>
    <mergeCell ref="M2:AD2"/>
    <mergeCell ref="AE2:AN3"/>
    <mergeCell ref="A3:L3"/>
    <mergeCell ref="M3:AD3"/>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A5:AA6"/>
    <mergeCell ref="AB5:AB6"/>
    <mergeCell ref="AC5:AC6"/>
    <mergeCell ref="R5:R6"/>
    <mergeCell ref="S5:S6"/>
    <mergeCell ref="T5:T6"/>
    <mergeCell ref="U5:U6"/>
    <mergeCell ref="V5:V6"/>
    <mergeCell ref="W5:W6"/>
    <mergeCell ref="A11:AN11"/>
    <mergeCell ref="AJ5:AJ6"/>
    <mergeCell ref="AK5:AK6"/>
    <mergeCell ref="AL5:AL6"/>
    <mergeCell ref="AM5:AM6"/>
    <mergeCell ref="AN5:AN6"/>
    <mergeCell ref="A10:AN10"/>
    <mergeCell ref="AD5:AD6"/>
    <mergeCell ref="AE5:AE6"/>
    <mergeCell ref="AF5:AF6"/>
    <mergeCell ref="AG5:AG6"/>
    <mergeCell ref="AH5:AH6"/>
    <mergeCell ref="AI5:AI6"/>
    <mergeCell ref="X5:X6"/>
    <mergeCell ref="Y5:Y6"/>
    <mergeCell ref="Z5:Z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0"/>
  <sheetViews>
    <sheetView zoomScale="80" zoomScaleNormal="80" workbookViewId="0">
      <selection activeCell="G10" sqref="G10"/>
    </sheetView>
  </sheetViews>
  <sheetFormatPr baseColWidth="10" defaultColWidth="6.7109375" defaultRowHeight="12.75" x14ac:dyDescent="0.2"/>
  <cols>
    <col min="1" max="1" width="3.7109375" style="34" customWidth="1"/>
    <col min="2" max="2" width="5" style="34" customWidth="1"/>
    <col min="3" max="5" width="4.7109375" style="34" customWidth="1"/>
    <col min="6" max="6" width="15.28515625" style="34" customWidth="1"/>
    <col min="7" max="7" width="14.140625" style="34" customWidth="1"/>
    <col min="8" max="8" width="20.7109375" style="34" customWidth="1"/>
    <col min="9" max="9" width="12.140625" style="34" customWidth="1"/>
    <col min="10" max="10" width="10.42578125" style="34" customWidth="1"/>
    <col min="11" max="11" width="10.28515625" style="34" customWidth="1"/>
    <col min="12" max="12" width="9.7109375" style="34" customWidth="1"/>
    <col min="13" max="13" width="10.85546875" style="34" customWidth="1"/>
    <col min="14" max="14" width="21.42578125" style="34" customWidth="1"/>
    <col min="15" max="15" width="15.42578125" style="34" customWidth="1"/>
    <col min="16" max="20" width="6.7109375" style="34"/>
    <col min="21" max="21" width="10" style="34" bestFit="1" customWidth="1"/>
    <col min="22" max="26" width="6.7109375" style="34"/>
    <col min="27" max="27" width="11" style="34" bestFit="1" customWidth="1"/>
    <col min="28" max="28" width="14" style="34" customWidth="1"/>
    <col min="29" max="33" width="6.7109375" style="34"/>
    <col min="34" max="34" width="12.42578125" style="34" bestFit="1" customWidth="1"/>
    <col min="35" max="39" width="6.7109375" style="34"/>
    <col min="40" max="53" width="6.7109375" style="3"/>
    <col min="54" max="256" width="6.7109375" style="34"/>
    <col min="257" max="257" width="3.7109375" style="34" customWidth="1"/>
    <col min="258" max="258" width="5" style="34" customWidth="1"/>
    <col min="259" max="261" width="4.7109375" style="34" customWidth="1"/>
    <col min="262" max="262" width="15.28515625" style="34" customWidth="1"/>
    <col min="263" max="263" width="14.140625" style="34" customWidth="1"/>
    <col min="264" max="264" width="20.7109375" style="34" customWidth="1"/>
    <col min="265" max="265" width="12.140625" style="34" customWidth="1"/>
    <col min="266" max="266" width="10.42578125" style="34" customWidth="1"/>
    <col min="267" max="267" width="10.28515625" style="34" customWidth="1"/>
    <col min="268" max="268" width="9.7109375" style="34" customWidth="1"/>
    <col min="269" max="269" width="10.85546875" style="34" customWidth="1"/>
    <col min="270" max="270" width="21.42578125" style="34" customWidth="1"/>
    <col min="271" max="271" width="15.42578125" style="34" customWidth="1"/>
    <col min="272" max="276" width="6.7109375" style="34"/>
    <col min="277" max="277" width="10" style="34" bestFit="1" customWidth="1"/>
    <col min="278" max="282" width="6.7109375" style="34"/>
    <col min="283" max="283" width="11" style="34" bestFit="1" customWidth="1"/>
    <col min="284" max="284" width="14" style="34" customWidth="1"/>
    <col min="285" max="289" width="6.7109375" style="34"/>
    <col min="290" max="290" width="12.42578125" style="34" bestFit="1" customWidth="1"/>
    <col min="291" max="512" width="6.7109375" style="34"/>
    <col min="513" max="513" width="3.7109375" style="34" customWidth="1"/>
    <col min="514" max="514" width="5" style="34" customWidth="1"/>
    <col min="515" max="517" width="4.7109375" style="34" customWidth="1"/>
    <col min="518" max="518" width="15.28515625" style="34" customWidth="1"/>
    <col min="519" max="519" width="14.140625" style="34" customWidth="1"/>
    <col min="520" max="520" width="20.7109375" style="34" customWidth="1"/>
    <col min="521" max="521" width="12.140625" style="34" customWidth="1"/>
    <col min="522" max="522" width="10.42578125" style="34" customWidth="1"/>
    <col min="523" max="523" width="10.28515625" style="34" customWidth="1"/>
    <col min="524" max="524" width="9.7109375" style="34" customWidth="1"/>
    <col min="525" max="525" width="10.85546875" style="34" customWidth="1"/>
    <col min="526" max="526" width="21.42578125" style="34" customWidth="1"/>
    <col min="527" max="527" width="15.42578125" style="34" customWidth="1"/>
    <col min="528" max="532" width="6.7109375" style="34"/>
    <col min="533" max="533" width="10" style="34" bestFit="1" customWidth="1"/>
    <col min="534" max="538" width="6.7109375" style="34"/>
    <col min="539" max="539" width="11" style="34" bestFit="1" customWidth="1"/>
    <col min="540" max="540" width="14" style="34" customWidth="1"/>
    <col min="541" max="545" width="6.7109375" style="34"/>
    <col min="546" max="546" width="12.42578125" style="34" bestFit="1" customWidth="1"/>
    <col min="547" max="768" width="6.7109375" style="34"/>
    <col min="769" max="769" width="3.7109375" style="34" customWidth="1"/>
    <col min="770" max="770" width="5" style="34" customWidth="1"/>
    <col min="771" max="773" width="4.7109375" style="34" customWidth="1"/>
    <col min="774" max="774" width="15.28515625" style="34" customWidth="1"/>
    <col min="775" max="775" width="14.140625" style="34" customWidth="1"/>
    <col min="776" max="776" width="20.7109375" style="34" customWidth="1"/>
    <col min="777" max="777" width="12.140625" style="34" customWidth="1"/>
    <col min="778" max="778" width="10.42578125" style="34" customWidth="1"/>
    <col min="779" max="779" width="10.28515625" style="34" customWidth="1"/>
    <col min="780" max="780" width="9.7109375" style="34" customWidth="1"/>
    <col min="781" max="781" width="10.85546875" style="34" customWidth="1"/>
    <col min="782" max="782" width="21.42578125" style="34" customWidth="1"/>
    <col min="783" max="783" width="15.42578125" style="34" customWidth="1"/>
    <col min="784" max="788" width="6.7109375" style="34"/>
    <col min="789" max="789" width="10" style="34" bestFit="1" customWidth="1"/>
    <col min="790" max="794" width="6.7109375" style="34"/>
    <col min="795" max="795" width="11" style="34" bestFit="1" customWidth="1"/>
    <col min="796" max="796" width="14" style="34" customWidth="1"/>
    <col min="797" max="801" width="6.7109375" style="34"/>
    <col min="802" max="802" width="12.42578125" style="34" bestFit="1" customWidth="1"/>
    <col min="803" max="1024" width="6.7109375" style="34"/>
    <col min="1025" max="1025" width="3.7109375" style="34" customWidth="1"/>
    <col min="1026" max="1026" width="5" style="34" customWidth="1"/>
    <col min="1027" max="1029" width="4.7109375" style="34" customWidth="1"/>
    <col min="1030" max="1030" width="15.28515625" style="34" customWidth="1"/>
    <col min="1031" max="1031" width="14.140625" style="34" customWidth="1"/>
    <col min="1032" max="1032" width="20.7109375" style="34" customWidth="1"/>
    <col min="1033" max="1033" width="12.140625" style="34" customWidth="1"/>
    <col min="1034" max="1034" width="10.42578125" style="34" customWidth="1"/>
    <col min="1035" max="1035" width="10.28515625" style="34" customWidth="1"/>
    <col min="1036" max="1036" width="9.7109375" style="34" customWidth="1"/>
    <col min="1037" max="1037" width="10.85546875" style="34" customWidth="1"/>
    <col min="1038" max="1038" width="21.42578125" style="34" customWidth="1"/>
    <col min="1039" max="1039" width="15.42578125" style="34" customWidth="1"/>
    <col min="1040" max="1044" width="6.7109375" style="34"/>
    <col min="1045" max="1045" width="10" style="34" bestFit="1" customWidth="1"/>
    <col min="1046" max="1050" width="6.7109375" style="34"/>
    <col min="1051" max="1051" width="11" style="34" bestFit="1" customWidth="1"/>
    <col min="1052" max="1052" width="14" style="34" customWidth="1"/>
    <col min="1053" max="1057" width="6.7109375" style="34"/>
    <col min="1058" max="1058" width="12.42578125" style="34" bestFit="1" customWidth="1"/>
    <col min="1059" max="1280" width="6.7109375" style="34"/>
    <col min="1281" max="1281" width="3.7109375" style="34" customWidth="1"/>
    <col min="1282" max="1282" width="5" style="34" customWidth="1"/>
    <col min="1283" max="1285" width="4.7109375" style="34" customWidth="1"/>
    <col min="1286" max="1286" width="15.28515625" style="34" customWidth="1"/>
    <col min="1287" max="1287" width="14.140625" style="34" customWidth="1"/>
    <col min="1288" max="1288" width="20.7109375" style="34" customWidth="1"/>
    <col min="1289" max="1289" width="12.140625" style="34" customWidth="1"/>
    <col min="1290" max="1290" width="10.42578125" style="34" customWidth="1"/>
    <col min="1291" max="1291" width="10.28515625" style="34" customWidth="1"/>
    <col min="1292" max="1292" width="9.7109375" style="34" customWidth="1"/>
    <col min="1293" max="1293" width="10.85546875" style="34" customWidth="1"/>
    <col min="1294" max="1294" width="21.42578125" style="34" customWidth="1"/>
    <col min="1295" max="1295" width="15.42578125" style="34" customWidth="1"/>
    <col min="1296" max="1300" width="6.7109375" style="34"/>
    <col min="1301" max="1301" width="10" style="34" bestFit="1" customWidth="1"/>
    <col min="1302" max="1306" width="6.7109375" style="34"/>
    <col min="1307" max="1307" width="11" style="34" bestFit="1" customWidth="1"/>
    <col min="1308" max="1308" width="14" style="34" customWidth="1"/>
    <col min="1309" max="1313" width="6.7109375" style="34"/>
    <col min="1314" max="1314" width="12.42578125" style="34" bestFit="1" customWidth="1"/>
    <col min="1315" max="1536" width="6.7109375" style="34"/>
    <col min="1537" max="1537" width="3.7109375" style="34" customWidth="1"/>
    <col min="1538" max="1538" width="5" style="34" customWidth="1"/>
    <col min="1539" max="1541" width="4.7109375" style="34" customWidth="1"/>
    <col min="1542" max="1542" width="15.28515625" style="34" customWidth="1"/>
    <col min="1543" max="1543" width="14.140625" style="34" customWidth="1"/>
    <col min="1544" max="1544" width="20.7109375" style="34" customWidth="1"/>
    <col min="1545" max="1545" width="12.140625" style="34" customWidth="1"/>
    <col min="1546" max="1546" width="10.42578125" style="34" customWidth="1"/>
    <col min="1547" max="1547" width="10.28515625" style="34" customWidth="1"/>
    <col min="1548" max="1548" width="9.7109375" style="34" customWidth="1"/>
    <col min="1549" max="1549" width="10.85546875" style="34" customWidth="1"/>
    <col min="1550" max="1550" width="21.42578125" style="34" customWidth="1"/>
    <col min="1551" max="1551" width="15.42578125" style="34" customWidth="1"/>
    <col min="1552" max="1556" width="6.7109375" style="34"/>
    <col min="1557" max="1557" width="10" style="34" bestFit="1" customWidth="1"/>
    <col min="1558" max="1562" width="6.7109375" style="34"/>
    <col min="1563" max="1563" width="11" style="34" bestFit="1" customWidth="1"/>
    <col min="1564" max="1564" width="14" style="34" customWidth="1"/>
    <col min="1565" max="1569" width="6.7109375" style="34"/>
    <col min="1570" max="1570" width="12.42578125" style="34" bestFit="1" customWidth="1"/>
    <col min="1571" max="1792" width="6.7109375" style="34"/>
    <col min="1793" max="1793" width="3.7109375" style="34" customWidth="1"/>
    <col min="1794" max="1794" width="5" style="34" customWidth="1"/>
    <col min="1795" max="1797" width="4.7109375" style="34" customWidth="1"/>
    <col min="1798" max="1798" width="15.28515625" style="34" customWidth="1"/>
    <col min="1799" max="1799" width="14.140625" style="34" customWidth="1"/>
    <col min="1800" max="1800" width="20.7109375" style="34" customWidth="1"/>
    <col min="1801" max="1801" width="12.140625" style="34" customWidth="1"/>
    <col min="1802" max="1802" width="10.42578125" style="34" customWidth="1"/>
    <col min="1803" max="1803" width="10.28515625" style="34" customWidth="1"/>
    <col min="1804" max="1804" width="9.7109375" style="34" customWidth="1"/>
    <col min="1805" max="1805" width="10.85546875" style="34" customWidth="1"/>
    <col min="1806" max="1806" width="21.42578125" style="34" customWidth="1"/>
    <col min="1807" max="1807" width="15.42578125" style="34" customWidth="1"/>
    <col min="1808" max="1812" width="6.7109375" style="34"/>
    <col min="1813" max="1813" width="10" style="34" bestFit="1" customWidth="1"/>
    <col min="1814" max="1818" width="6.7109375" style="34"/>
    <col min="1819" max="1819" width="11" style="34" bestFit="1" customWidth="1"/>
    <col min="1820" max="1820" width="14" style="34" customWidth="1"/>
    <col min="1821" max="1825" width="6.7109375" style="34"/>
    <col min="1826" max="1826" width="12.42578125" style="34" bestFit="1" customWidth="1"/>
    <col min="1827" max="2048" width="6.7109375" style="34"/>
    <col min="2049" max="2049" width="3.7109375" style="34" customWidth="1"/>
    <col min="2050" max="2050" width="5" style="34" customWidth="1"/>
    <col min="2051" max="2053" width="4.7109375" style="34" customWidth="1"/>
    <col min="2054" max="2054" width="15.28515625" style="34" customWidth="1"/>
    <col min="2055" max="2055" width="14.140625" style="34" customWidth="1"/>
    <col min="2056" max="2056" width="20.7109375" style="34" customWidth="1"/>
    <col min="2057" max="2057" width="12.140625" style="34" customWidth="1"/>
    <col min="2058" max="2058" width="10.42578125" style="34" customWidth="1"/>
    <col min="2059" max="2059" width="10.28515625" style="34" customWidth="1"/>
    <col min="2060" max="2060" width="9.7109375" style="34" customWidth="1"/>
    <col min="2061" max="2061" width="10.85546875" style="34" customWidth="1"/>
    <col min="2062" max="2062" width="21.42578125" style="34" customWidth="1"/>
    <col min="2063" max="2063" width="15.42578125" style="34" customWidth="1"/>
    <col min="2064" max="2068" width="6.7109375" style="34"/>
    <col min="2069" max="2069" width="10" style="34" bestFit="1" customWidth="1"/>
    <col min="2070" max="2074" width="6.7109375" style="34"/>
    <col min="2075" max="2075" width="11" style="34" bestFit="1" customWidth="1"/>
    <col min="2076" max="2076" width="14" style="34" customWidth="1"/>
    <col min="2077" max="2081" width="6.7109375" style="34"/>
    <col min="2082" max="2082" width="12.42578125" style="34" bestFit="1" customWidth="1"/>
    <col min="2083" max="2304" width="6.7109375" style="34"/>
    <col min="2305" max="2305" width="3.7109375" style="34" customWidth="1"/>
    <col min="2306" max="2306" width="5" style="34" customWidth="1"/>
    <col min="2307" max="2309" width="4.7109375" style="34" customWidth="1"/>
    <col min="2310" max="2310" width="15.28515625" style="34" customWidth="1"/>
    <col min="2311" max="2311" width="14.140625" style="34" customWidth="1"/>
    <col min="2312" max="2312" width="20.7109375" style="34" customWidth="1"/>
    <col min="2313" max="2313" width="12.140625" style="34" customWidth="1"/>
    <col min="2314" max="2314" width="10.42578125" style="34" customWidth="1"/>
    <col min="2315" max="2315" width="10.28515625" style="34" customWidth="1"/>
    <col min="2316" max="2316" width="9.7109375" style="34" customWidth="1"/>
    <col min="2317" max="2317" width="10.85546875" style="34" customWidth="1"/>
    <col min="2318" max="2318" width="21.42578125" style="34" customWidth="1"/>
    <col min="2319" max="2319" width="15.42578125" style="34" customWidth="1"/>
    <col min="2320" max="2324" width="6.7109375" style="34"/>
    <col min="2325" max="2325" width="10" style="34" bestFit="1" customWidth="1"/>
    <col min="2326" max="2330" width="6.7109375" style="34"/>
    <col min="2331" max="2331" width="11" style="34" bestFit="1" customWidth="1"/>
    <col min="2332" max="2332" width="14" style="34" customWidth="1"/>
    <col min="2333" max="2337" width="6.7109375" style="34"/>
    <col min="2338" max="2338" width="12.42578125" style="34" bestFit="1" customWidth="1"/>
    <col min="2339" max="2560" width="6.7109375" style="34"/>
    <col min="2561" max="2561" width="3.7109375" style="34" customWidth="1"/>
    <col min="2562" max="2562" width="5" style="34" customWidth="1"/>
    <col min="2563" max="2565" width="4.7109375" style="34" customWidth="1"/>
    <col min="2566" max="2566" width="15.28515625" style="34" customWidth="1"/>
    <col min="2567" max="2567" width="14.140625" style="34" customWidth="1"/>
    <col min="2568" max="2568" width="20.7109375" style="34" customWidth="1"/>
    <col min="2569" max="2569" width="12.140625" style="34" customWidth="1"/>
    <col min="2570" max="2570" width="10.42578125" style="34" customWidth="1"/>
    <col min="2571" max="2571" width="10.28515625" style="34" customWidth="1"/>
    <col min="2572" max="2572" width="9.7109375" style="34" customWidth="1"/>
    <col min="2573" max="2573" width="10.85546875" style="34" customWidth="1"/>
    <col min="2574" max="2574" width="21.42578125" style="34" customWidth="1"/>
    <col min="2575" max="2575" width="15.42578125" style="34" customWidth="1"/>
    <col min="2576" max="2580" width="6.7109375" style="34"/>
    <col min="2581" max="2581" width="10" style="34" bestFit="1" customWidth="1"/>
    <col min="2582" max="2586" width="6.7109375" style="34"/>
    <col min="2587" max="2587" width="11" style="34" bestFit="1" customWidth="1"/>
    <col min="2588" max="2588" width="14" style="34" customWidth="1"/>
    <col min="2589" max="2593" width="6.7109375" style="34"/>
    <col min="2594" max="2594" width="12.42578125" style="34" bestFit="1" customWidth="1"/>
    <col min="2595" max="2816" width="6.7109375" style="34"/>
    <col min="2817" max="2817" width="3.7109375" style="34" customWidth="1"/>
    <col min="2818" max="2818" width="5" style="34" customWidth="1"/>
    <col min="2819" max="2821" width="4.7109375" style="34" customWidth="1"/>
    <col min="2822" max="2822" width="15.28515625" style="34" customWidth="1"/>
    <col min="2823" max="2823" width="14.140625" style="34" customWidth="1"/>
    <col min="2824" max="2824" width="20.7109375" style="34" customWidth="1"/>
    <col min="2825" max="2825" width="12.140625" style="34" customWidth="1"/>
    <col min="2826" max="2826" width="10.42578125" style="34" customWidth="1"/>
    <col min="2827" max="2827" width="10.28515625" style="34" customWidth="1"/>
    <col min="2828" max="2828" width="9.7109375" style="34" customWidth="1"/>
    <col min="2829" max="2829" width="10.85546875" style="34" customWidth="1"/>
    <col min="2830" max="2830" width="21.42578125" style="34" customWidth="1"/>
    <col min="2831" max="2831" width="15.42578125" style="34" customWidth="1"/>
    <col min="2832" max="2836" width="6.7109375" style="34"/>
    <col min="2837" max="2837" width="10" style="34" bestFit="1" customWidth="1"/>
    <col min="2838" max="2842" width="6.7109375" style="34"/>
    <col min="2843" max="2843" width="11" style="34" bestFit="1" customWidth="1"/>
    <col min="2844" max="2844" width="14" style="34" customWidth="1"/>
    <col min="2845" max="2849" width="6.7109375" style="34"/>
    <col min="2850" max="2850" width="12.42578125" style="34" bestFit="1" customWidth="1"/>
    <col min="2851" max="3072" width="6.7109375" style="34"/>
    <col min="3073" max="3073" width="3.7109375" style="34" customWidth="1"/>
    <col min="3074" max="3074" width="5" style="34" customWidth="1"/>
    <col min="3075" max="3077" width="4.7109375" style="34" customWidth="1"/>
    <col min="3078" max="3078" width="15.28515625" style="34" customWidth="1"/>
    <col min="3079" max="3079" width="14.140625" style="34" customWidth="1"/>
    <col min="3080" max="3080" width="20.7109375" style="34" customWidth="1"/>
    <col min="3081" max="3081" width="12.140625" style="34" customWidth="1"/>
    <col min="3082" max="3082" width="10.42578125" style="34" customWidth="1"/>
    <col min="3083" max="3083" width="10.28515625" style="34" customWidth="1"/>
    <col min="3084" max="3084" width="9.7109375" style="34" customWidth="1"/>
    <col min="3085" max="3085" width="10.85546875" style="34" customWidth="1"/>
    <col min="3086" max="3086" width="21.42578125" style="34" customWidth="1"/>
    <col min="3087" max="3087" width="15.42578125" style="34" customWidth="1"/>
    <col min="3088" max="3092" width="6.7109375" style="34"/>
    <col min="3093" max="3093" width="10" style="34" bestFit="1" customWidth="1"/>
    <col min="3094" max="3098" width="6.7109375" style="34"/>
    <col min="3099" max="3099" width="11" style="34" bestFit="1" customWidth="1"/>
    <col min="3100" max="3100" width="14" style="34" customWidth="1"/>
    <col min="3101" max="3105" width="6.7109375" style="34"/>
    <col min="3106" max="3106" width="12.42578125" style="34" bestFit="1" customWidth="1"/>
    <col min="3107" max="3328" width="6.7109375" style="34"/>
    <col min="3329" max="3329" width="3.7109375" style="34" customWidth="1"/>
    <col min="3330" max="3330" width="5" style="34" customWidth="1"/>
    <col min="3331" max="3333" width="4.7109375" style="34" customWidth="1"/>
    <col min="3334" max="3334" width="15.28515625" style="34" customWidth="1"/>
    <col min="3335" max="3335" width="14.140625" style="34" customWidth="1"/>
    <col min="3336" max="3336" width="20.7109375" style="34" customWidth="1"/>
    <col min="3337" max="3337" width="12.140625" style="34" customWidth="1"/>
    <col min="3338" max="3338" width="10.42578125" style="34" customWidth="1"/>
    <col min="3339" max="3339" width="10.28515625" style="34" customWidth="1"/>
    <col min="3340" max="3340" width="9.7109375" style="34" customWidth="1"/>
    <col min="3341" max="3341" width="10.85546875" style="34" customWidth="1"/>
    <col min="3342" max="3342" width="21.42578125" style="34" customWidth="1"/>
    <col min="3343" max="3343" width="15.42578125" style="34" customWidth="1"/>
    <col min="3344" max="3348" width="6.7109375" style="34"/>
    <col min="3349" max="3349" width="10" style="34" bestFit="1" customWidth="1"/>
    <col min="3350" max="3354" width="6.7109375" style="34"/>
    <col min="3355" max="3355" width="11" style="34" bestFit="1" customWidth="1"/>
    <col min="3356" max="3356" width="14" style="34" customWidth="1"/>
    <col min="3357" max="3361" width="6.7109375" style="34"/>
    <col min="3362" max="3362" width="12.42578125" style="34" bestFit="1" customWidth="1"/>
    <col min="3363" max="3584" width="6.7109375" style="34"/>
    <col min="3585" max="3585" width="3.7109375" style="34" customWidth="1"/>
    <col min="3586" max="3586" width="5" style="34" customWidth="1"/>
    <col min="3587" max="3589" width="4.7109375" style="34" customWidth="1"/>
    <col min="3590" max="3590" width="15.28515625" style="34" customWidth="1"/>
    <col min="3591" max="3591" width="14.140625" style="34" customWidth="1"/>
    <col min="3592" max="3592" width="20.7109375" style="34" customWidth="1"/>
    <col min="3593" max="3593" width="12.140625" style="34" customWidth="1"/>
    <col min="3594" max="3594" width="10.42578125" style="34" customWidth="1"/>
    <col min="3595" max="3595" width="10.28515625" style="34" customWidth="1"/>
    <col min="3596" max="3596" width="9.7109375" style="34" customWidth="1"/>
    <col min="3597" max="3597" width="10.85546875" style="34" customWidth="1"/>
    <col min="3598" max="3598" width="21.42578125" style="34" customWidth="1"/>
    <col min="3599" max="3599" width="15.42578125" style="34" customWidth="1"/>
    <col min="3600" max="3604" width="6.7109375" style="34"/>
    <col min="3605" max="3605" width="10" style="34" bestFit="1" customWidth="1"/>
    <col min="3606" max="3610" width="6.7109375" style="34"/>
    <col min="3611" max="3611" width="11" style="34" bestFit="1" customWidth="1"/>
    <col min="3612" max="3612" width="14" style="34" customWidth="1"/>
    <col min="3613" max="3617" width="6.7109375" style="34"/>
    <col min="3618" max="3618" width="12.42578125" style="34" bestFit="1" customWidth="1"/>
    <col min="3619" max="3840" width="6.7109375" style="34"/>
    <col min="3841" max="3841" width="3.7109375" style="34" customWidth="1"/>
    <col min="3842" max="3842" width="5" style="34" customWidth="1"/>
    <col min="3843" max="3845" width="4.7109375" style="34" customWidth="1"/>
    <col min="3846" max="3846" width="15.28515625" style="34" customWidth="1"/>
    <col min="3847" max="3847" width="14.140625" style="34" customWidth="1"/>
    <col min="3848" max="3848" width="20.7109375" style="34" customWidth="1"/>
    <col min="3849" max="3849" width="12.140625" style="34" customWidth="1"/>
    <col min="3850" max="3850" width="10.42578125" style="34" customWidth="1"/>
    <col min="3851" max="3851" width="10.28515625" style="34" customWidth="1"/>
    <col min="3852" max="3852" width="9.7109375" style="34" customWidth="1"/>
    <col min="3853" max="3853" width="10.85546875" style="34" customWidth="1"/>
    <col min="3854" max="3854" width="21.42578125" style="34" customWidth="1"/>
    <col min="3855" max="3855" width="15.42578125" style="34" customWidth="1"/>
    <col min="3856" max="3860" width="6.7109375" style="34"/>
    <col min="3861" max="3861" width="10" style="34" bestFit="1" customWidth="1"/>
    <col min="3862" max="3866" width="6.7109375" style="34"/>
    <col min="3867" max="3867" width="11" style="34" bestFit="1" customWidth="1"/>
    <col min="3868" max="3868" width="14" style="34" customWidth="1"/>
    <col min="3869" max="3873" width="6.7109375" style="34"/>
    <col min="3874" max="3874" width="12.42578125" style="34" bestFit="1" customWidth="1"/>
    <col min="3875" max="4096" width="6.7109375" style="34"/>
    <col min="4097" max="4097" width="3.7109375" style="34" customWidth="1"/>
    <col min="4098" max="4098" width="5" style="34" customWidth="1"/>
    <col min="4099" max="4101" width="4.7109375" style="34" customWidth="1"/>
    <col min="4102" max="4102" width="15.28515625" style="34" customWidth="1"/>
    <col min="4103" max="4103" width="14.140625" style="34" customWidth="1"/>
    <col min="4104" max="4104" width="20.7109375" style="34" customWidth="1"/>
    <col min="4105" max="4105" width="12.140625" style="34" customWidth="1"/>
    <col min="4106" max="4106" width="10.42578125" style="34" customWidth="1"/>
    <col min="4107" max="4107" width="10.28515625" style="34" customWidth="1"/>
    <col min="4108" max="4108" width="9.7109375" style="34" customWidth="1"/>
    <col min="4109" max="4109" width="10.85546875" style="34" customWidth="1"/>
    <col min="4110" max="4110" width="21.42578125" style="34" customWidth="1"/>
    <col min="4111" max="4111" width="15.42578125" style="34" customWidth="1"/>
    <col min="4112" max="4116" width="6.7109375" style="34"/>
    <col min="4117" max="4117" width="10" style="34" bestFit="1" customWidth="1"/>
    <col min="4118" max="4122" width="6.7109375" style="34"/>
    <col min="4123" max="4123" width="11" style="34" bestFit="1" customWidth="1"/>
    <col min="4124" max="4124" width="14" style="34" customWidth="1"/>
    <col min="4125" max="4129" width="6.7109375" style="34"/>
    <col min="4130" max="4130" width="12.42578125" style="34" bestFit="1" customWidth="1"/>
    <col min="4131" max="4352" width="6.7109375" style="34"/>
    <col min="4353" max="4353" width="3.7109375" style="34" customWidth="1"/>
    <col min="4354" max="4354" width="5" style="34" customWidth="1"/>
    <col min="4355" max="4357" width="4.7109375" style="34" customWidth="1"/>
    <col min="4358" max="4358" width="15.28515625" style="34" customWidth="1"/>
    <col min="4359" max="4359" width="14.140625" style="34" customWidth="1"/>
    <col min="4360" max="4360" width="20.7109375" style="34" customWidth="1"/>
    <col min="4361" max="4361" width="12.140625" style="34" customWidth="1"/>
    <col min="4362" max="4362" width="10.42578125" style="34" customWidth="1"/>
    <col min="4363" max="4363" width="10.28515625" style="34" customWidth="1"/>
    <col min="4364" max="4364" width="9.7109375" style="34" customWidth="1"/>
    <col min="4365" max="4365" width="10.85546875" style="34" customWidth="1"/>
    <col min="4366" max="4366" width="21.42578125" style="34" customWidth="1"/>
    <col min="4367" max="4367" width="15.42578125" style="34" customWidth="1"/>
    <col min="4368" max="4372" width="6.7109375" style="34"/>
    <col min="4373" max="4373" width="10" style="34" bestFit="1" customWidth="1"/>
    <col min="4374" max="4378" width="6.7109375" style="34"/>
    <col min="4379" max="4379" width="11" style="34" bestFit="1" customWidth="1"/>
    <col min="4380" max="4380" width="14" style="34" customWidth="1"/>
    <col min="4381" max="4385" width="6.7109375" style="34"/>
    <col min="4386" max="4386" width="12.42578125" style="34" bestFit="1" customWidth="1"/>
    <col min="4387" max="4608" width="6.7109375" style="34"/>
    <col min="4609" max="4609" width="3.7109375" style="34" customWidth="1"/>
    <col min="4610" max="4610" width="5" style="34" customWidth="1"/>
    <col min="4611" max="4613" width="4.7109375" style="34" customWidth="1"/>
    <col min="4614" max="4614" width="15.28515625" style="34" customWidth="1"/>
    <col min="4615" max="4615" width="14.140625" style="34" customWidth="1"/>
    <col min="4616" max="4616" width="20.7109375" style="34" customWidth="1"/>
    <col min="4617" max="4617" width="12.140625" style="34" customWidth="1"/>
    <col min="4618" max="4618" width="10.42578125" style="34" customWidth="1"/>
    <col min="4619" max="4619" width="10.28515625" style="34" customWidth="1"/>
    <col min="4620" max="4620" width="9.7109375" style="34" customWidth="1"/>
    <col min="4621" max="4621" width="10.85546875" style="34" customWidth="1"/>
    <col min="4622" max="4622" width="21.42578125" style="34" customWidth="1"/>
    <col min="4623" max="4623" width="15.42578125" style="34" customWidth="1"/>
    <col min="4624" max="4628" width="6.7109375" style="34"/>
    <col min="4629" max="4629" width="10" style="34" bestFit="1" customWidth="1"/>
    <col min="4630" max="4634" width="6.7109375" style="34"/>
    <col min="4635" max="4635" width="11" style="34" bestFit="1" customWidth="1"/>
    <col min="4636" max="4636" width="14" style="34" customWidth="1"/>
    <col min="4637" max="4641" width="6.7109375" style="34"/>
    <col min="4642" max="4642" width="12.42578125" style="34" bestFit="1" customWidth="1"/>
    <col min="4643" max="4864" width="6.7109375" style="34"/>
    <col min="4865" max="4865" width="3.7109375" style="34" customWidth="1"/>
    <col min="4866" max="4866" width="5" style="34" customWidth="1"/>
    <col min="4867" max="4869" width="4.7109375" style="34" customWidth="1"/>
    <col min="4870" max="4870" width="15.28515625" style="34" customWidth="1"/>
    <col min="4871" max="4871" width="14.140625" style="34" customWidth="1"/>
    <col min="4872" max="4872" width="20.7109375" style="34" customWidth="1"/>
    <col min="4873" max="4873" width="12.140625" style="34" customWidth="1"/>
    <col min="4874" max="4874" width="10.42578125" style="34" customWidth="1"/>
    <col min="4875" max="4875" width="10.28515625" style="34" customWidth="1"/>
    <col min="4876" max="4876" width="9.7109375" style="34" customWidth="1"/>
    <col min="4877" max="4877" width="10.85546875" style="34" customWidth="1"/>
    <col min="4878" max="4878" width="21.42578125" style="34" customWidth="1"/>
    <col min="4879" max="4879" width="15.42578125" style="34" customWidth="1"/>
    <col min="4880" max="4884" width="6.7109375" style="34"/>
    <col min="4885" max="4885" width="10" style="34" bestFit="1" customWidth="1"/>
    <col min="4886" max="4890" width="6.7109375" style="34"/>
    <col min="4891" max="4891" width="11" style="34" bestFit="1" customWidth="1"/>
    <col min="4892" max="4892" width="14" style="34" customWidth="1"/>
    <col min="4893" max="4897" width="6.7109375" style="34"/>
    <col min="4898" max="4898" width="12.42578125" style="34" bestFit="1" customWidth="1"/>
    <col min="4899" max="5120" width="6.7109375" style="34"/>
    <col min="5121" max="5121" width="3.7109375" style="34" customWidth="1"/>
    <col min="5122" max="5122" width="5" style="34" customWidth="1"/>
    <col min="5123" max="5125" width="4.7109375" style="34" customWidth="1"/>
    <col min="5126" max="5126" width="15.28515625" style="34" customWidth="1"/>
    <col min="5127" max="5127" width="14.140625" style="34" customWidth="1"/>
    <col min="5128" max="5128" width="20.7109375" style="34" customWidth="1"/>
    <col min="5129" max="5129" width="12.140625" style="34" customWidth="1"/>
    <col min="5130" max="5130" width="10.42578125" style="34" customWidth="1"/>
    <col min="5131" max="5131" width="10.28515625" style="34" customWidth="1"/>
    <col min="5132" max="5132" width="9.7109375" style="34" customWidth="1"/>
    <col min="5133" max="5133" width="10.85546875" style="34" customWidth="1"/>
    <col min="5134" max="5134" width="21.42578125" style="34" customWidth="1"/>
    <col min="5135" max="5135" width="15.42578125" style="34" customWidth="1"/>
    <col min="5136" max="5140" width="6.7109375" style="34"/>
    <col min="5141" max="5141" width="10" style="34" bestFit="1" customWidth="1"/>
    <col min="5142" max="5146" width="6.7109375" style="34"/>
    <col min="5147" max="5147" width="11" style="34" bestFit="1" customWidth="1"/>
    <col min="5148" max="5148" width="14" style="34" customWidth="1"/>
    <col min="5149" max="5153" width="6.7109375" style="34"/>
    <col min="5154" max="5154" width="12.42578125" style="34" bestFit="1" customWidth="1"/>
    <col min="5155" max="5376" width="6.7109375" style="34"/>
    <col min="5377" max="5377" width="3.7109375" style="34" customWidth="1"/>
    <col min="5378" max="5378" width="5" style="34" customWidth="1"/>
    <col min="5379" max="5381" width="4.7109375" style="34" customWidth="1"/>
    <col min="5382" max="5382" width="15.28515625" style="34" customWidth="1"/>
    <col min="5383" max="5383" width="14.140625" style="34" customWidth="1"/>
    <col min="5384" max="5384" width="20.7109375" style="34" customWidth="1"/>
    <col min="5385" max="5385" width="12.140625" style="34" customWidth="1"/>
    <col min="5386" max="5386" width="10.42578125" style="34" customWidth="1"/>
    <col min="5387" max="5387" width="10.28515625" style="34" customWidth="1"/>
    <col min="5388" max="5388" width="9.7109375" style="34" customWidth="1"/>
    <col min="5389" max="5389" width="10.85546875" style="34" customWidth="1"/>
    <col min="5390" max="5390" width="21.42578125" style="34" customWidth="1"/>
    <col min="5391" max="5391" width="15.42578125" style="34" customWidth="1"/>
    <col min="5392" max="5396" width="6.7109375" style="34"/>
    <col min="5397" max="5397" width="10" style="34" bestFit="1" customWidth="1"/>
    <col min="5398" max="5402" width="6.7109375" style="34"/>
    <col min="5403" max="5403" width="11" style="34" bestFit="1" customWidth="1"/>
    <col min="5404" max="5404" width="14" style="34" customWidth="1"/>
    <col min="5405" max="5409" width="6.7109375" style="34"/>
    <col min="5410" max="5410" width="12.42578125" style="34" bestFit="1" customWidth="1"/>
    <col min="5411" max="5632" width="6.7109375" style="34"/>
    <col min="5633" max="5633" width="3.7109375" style="34" customWidth="1"/>
    <col min="5634" max="5634" width="5" style="34" customWidth="1"/>
    <col min="5635" max="5637" width="4.7109375" style="34" customWidth="1"/>
    <col min="5638" max="5638" width="15.28515625" style="34" customWidth="1"/>
    <col min="5639" max="5639" width="14.140625" style="34" customWidth="1"/>
    <col min="5640" max="5640" width="20.7109375" style="34" customWidth="1"/>
    <col min="5641" max="5641" width="12.140625" style="34" customWidth="1"/>
    <col min="5642" max="5642" width="10.42578125" style="34" customWidth="1"/>
    <col min="5643" max="5643" width="10.28515625" style="34" customWidth="1"/>
    <col min="5644" max="5644" width="9.7109375" style="34" customWidth="1"/>
    <col min="5645" max="5645" width="10.85546875" style="34" customWidth="1"/>
    <col min="5646" max="5646" width="21.42578125" style="34" customWidth="1"/>
    <col min="5647" max="5647" width="15.42578125" style="34" customWidth="1"/>
    <col min="5648" max="5652" width="6.7109375" style="34"/>
    <col min="5653" max="5653" width="10" style="34" bestFit="1" customWidth="1"/>
    <col min="5654" max="5658" width="6.7109375" style="34"/>
    <col min="5659" max="5659" width="11" style="34" bestFit="1" customWidth="1"/>
    <col min="5660" max="5660" width="14" style="34" customWidth="1"/>
    <col min="5661" max="5665" width="6.7109375" style="34"/>
    <col min="5666" max="5666" width="12.42578125" style="34" bestFit="1" customWidth="1"/>
    <col min="5667" max="5888" width="6.7109375" style="34"/>
    <col min="5889" max="5889" width="3.7109375" style="34" customWidth="1"/>
    <col min="5890" max="5890" width="5" style="34" customWidth="1"/>
    <col min="5891" max="5893" width="4.7109375" style="34" customWidth="1"/>
    <col min="5894" max="5894" width="15.28515625" style="34" customWidth="1"/>
    <col min="5895" max="5895" width="14.140625" style="34" customWidth="1"/>
    <col min="5896" max="5896" width="20.7109375" style="34" customWidth="1"/>
    <col min="5897" max="5897" width="12.140625" style="34" customWidth="1"/>
    <col min="5898" max="5898" width="10.42578125" style="34" customWidth="1"/>
    <col min="5899" max="5899" width="10.28515625" style="34" customWidth="1"/>
    <col min="5900" max="5900" width="9.7109375" style="34" customWidth="1"/>
    <col min="5901" max="5901" width="10.85546875" style="34" customWidth="1"/>
    <col min="5902" max="5902" width="21.42578125" style="34" customWidth="1"/>
    <col min="5903" max="5903" width="15.42578125" style="34" customWidth="1"/>
    <col min="5904" max="5908" width="6.7109375" style="34"/>
    <col min="5909" max="5909" width="10" style="34" bestFit="1" customWidth="1"/>
    <col min="5910" max="5914" width="6.7109375" style="34"/>
    <col min="5915" max="5915" width="11" style="34" bestFit="1" customWidth="1"/>
    <col min="5916" max="5916" width="14" style="34" customWidth="1"/>
    <col min="5917" max="5921" width="6.7109375" style="34"/>
    <col min="5922" max="5922" width="12.42578125" style="34" bestFit="1" customWidth="1"/>
    <col min="5923" max="6144" width="6.7109375" style="34"/>
    <col min="6145" max="6145" width="3.7109375" style="34" customWidth="1"/>
    <col min="6146" max="6146" width="5" style="34" customWidth="1"/>
    <col min="6147" max="6149" width="4.7109375" style="34" customWidth="1"/>
    <col min="6150" max="6150" width="15.28515625" style="34" customWidth="1"/>
    <col min="6151" max="6151" width="14.140625" style="34" customWidth="1"/>
    <col min="6152" max="6152" width="20.7109375" style="34" customWidth="1"/>
    <col min="6153" max="6153" width="12.140625" style="34" customWidth="1"/>
    <col min="6154" max="6154" width="10.42578125" style="34" customWidth="1"/>
    <col min="6155" max="6155" width="10.28515625" style="34" customWidth="1"/>
    <col min="6156" max="6156" width="9.7109375" style="34" customWidth="1"/>
    <col min="6157" max="6157" width="10.85546875" style="34" customWidth="1"/>
    <col min="6158" max="6158" width="21.42578125" style="34" customWidth="1"/>
    <col min="6159" max="6159" width="15.42578125" style="34" customWidth="1"/>
    <col min="6160" max="6164" width="6.7109375" style="34"/>
    <col min="6165" max="6165" width="10" style="34" bestFit="1" customWidth="1"/>
    <col min="6166" max="6170" width="6.7109375" style="34"/>
    <col min="6171" max="6171" width="11" style="34" bestFit="1" customWidth="1"/>
    <col min="6172" max="6172" width="14" style="34" customWidth="1"/>
    <col min="6173" max="6177" width="6.7109375" style="34"/>
    <col min="6178" max="6178" width="12.42578125" style="34" bestFit="1" customWidth="1"/>
    <col min="6179" max="6400" width="6.7109375" style="34"/>
    <col min="6401" max="6401" width="3.7109375" style="34" customWidth="1"/>
    <col min="6402" max="6402" width="5" style="34" customWidth="1"/>
    <col min="6403" max="6405" width="4.7109375" style="34" customWidth="1"/>
    <col min="6406" max="6406" width="15.28515625" style="34" customWidth="1"/>
    <col min="6407" max="6407" width="14.140625" style="34" customWidth="1"/>
    <col min="6408" max="6408" width="20.7109375" style="34" customWidth="1"/>
    <col min="6409" max="6409" width="12.140625" style="34" customWidth="1"/>
    <col min="6410" max="6410" width="10.42578125" style="34" customWidth="1"/>
    <col min="6411" max="6411" width="10.28515625" style="34" customWidth="1"/>
    <col min="6412" max="6412" width="9.7109375" style="34" customWidth="1"/>
    <col min="6413" max="6413" width="10.85546875" style="34" customWidth="1"/>
    <col min="6414" max="6414" width="21.42578125" style="34" customWidth="1"/>
    <col min="6415" max="6415" width="15.42578125" style="34" customWidth="1"/>
    <col min="6416" max="6420" width="6.7109375" style="34"/>
    <col min="6421" max="6421" width="10" style="34" bestFit="1" customWidth="1"/>
    <col min="6422" max="6426" width="6.7109375" style="34"/>
    <col min="6427" max="6427" width="11" style="34" bestFit="1" customWidth="1"/>
    <col min="6428" max="6428" width="14" style="34" customWidth="1"/>
    <col min="6429" max="6433" width="6.7109375" style="34"/>
    <col min="6434" max="6434" width="12.42578125" style="34" bestFit="1" customWidth="1"/>
    <col min="6435" max="6656" width="6.7109375" style="34"/>
    <col min="6657" max="6657" width="3.7109375" style="34" customWidth="1"/>
    <col min="6658" max="6658" width="5" style="34" customWidth="1"/>
    <col min="6659" max="6661" width="4.7109375" style="34" customWidth="1"/>
    <col min="6662" max="6662" width="15.28515625" style="34" customWidth="1"/>
    <col min="6663" max="6663" width="14.140625" style="34" customWidth="1"/>
    <col min="6664" max="6664" width="20.7109375" style="34" customWidth="1"/>
    <col min="6665" max="6665" width="12.140625" style="34" customWidth="1"/>
    <col min="6666" max="6666" width="10.42578125" style="34" customWidth="1"/>
    <col min="6667" max="6667" width="10.28515625" style="34" customWidth="1"/>
    <col min="6668" max="6668" width="9.7109375" style="34" customWidth="1"/>
    <col min="6669" max="6669" width="10.85546875" style="34" customWidth="1"/>
    <col min="6670" max="6670" width="21.42578125" style="34" customWidth="1"/>
    <col min="6671" max="6671" width="15.42578125" style="34" customWidth="1"/>
    <col min="6672" max="6676" width="6.7109375" style="34"/>
    <col min="6677" max="6677" width="10" style="34" bestFit="1" customWidth="1"/>
    <col min="6678" max="6682" width="6.7109375" style="34"/>
    <col min="6683" max="6683" width="11" style="34" bestFit="1" customWidth="1"/>
    <col min="6684" max="6684" width="14" style="34" customWidth="1"/>
    <col min="6685" max="6689" width="6.7109375" style="34"/>
    <col min="6690" max="6690" width="12.42578125" style="34" bestFit="1" customWidth="1"/>
    <col min="6691" max="6912" width="6.7109375" style="34"/>
    <col min="6913" max="6913" width="3.7109375" style="34" customWidth="1"/>
    <col min="6914" max="6914" width="5" style="34" customWidth="1"/>
    <col min="6915" max="6917" width="4.7109375" style="34" customWidth="1"/>
    <col min="6918" max="6918" width="15.28515625" style="34" customWidth="1"/>
    <col min="6919" max="6919" width="14.140625" style="34" customWidth="1"/>
    <col min="6920" max="6920" width="20.7109375" style="34" customWidth="1"/>
    <col min="6921" max="6921" width="12.140625" style="34" customWidth="1"/>
    <col min="6922" max="6922" width="10.42578125" style="34" customWidth="1"/>
    <col min="6923" max="6923" width="10.28515625" style="34" customWidth="1"/>
    <col min="6924" max="6924" width="9.7109375" style="34" customWidth="1"/>
    <col min="6925" max="6925" width="10.85546875" style="34" customWidth="1"/>
    <col min="6926" max="6926" width="21.42578125" style="34" customWidth="1"/>
    <col min="6927" max="6927" width="15.42578125" style="34" customWidth="1"/>
    <col min="6928" max="6932" width="6.7109375" style="34"/>
    <col min="6933" max="6933" width="10" style="34" bestFit="1" customWidth="1"/>
    <col min="6934" max="6938" width="6.7109375" style="34"/>
    <col min="6939" max="6939" width="11" style="34" bestFit="1" customWidth="1"/>
    <col min="6940" max="6940" width="14" style="34" customWidth="1"/>
    <col min="6941" max="6945" width="6.7109375" style="34"/>
    <col min="6946" max="6946" width="12.42578125" style="34" bestFit="1" customWidth="1"/>
    <col min="6947" max="7168" width="6.7109375" style="34"/>
    <col min="7169" max="7169" width="3.7109375" style="34" customWidth="1"/>
    <col min="7170" max="7170" width="5" style="34" customWidth="1"/>
    <col min="7171" max="7173" width="4.7109375" style="34" customWidth="1"/>
    <col min="7174" max="7174" width="15.28515625" style="34" customWidth="1"/>
    <col min="7175" max="7175" width="14.140625" style="34" customWidth="1"/>
    <col min="7176" max="7176" width="20.7109375" style="34" customWidth="1"/>
    <col min="7177" max="7177" width="12.140625" style="34" customWidth="1"/>
    <col min="7178" max="7178" width="10.42578125" style="34" customWidth="1"/>
    <col min="7179" max="7179" width="10.28515625" style="34" customWidth="1"/>
    <col min="7180" max="7180" width="9.7109375" style="34" customWidth="1"/>
    <col min="7181" max="7181" width="10.85546875" style="34" customWidth="1"/>
    <col min="7182" max="7182" width="21.42578125" style="34" customWidth="1"/>
    <col min="7183" max="7183" width="15.42578125" style="34" customWidth="1"/>
    <col min="7184" max="7188" width="6.7109375" style="34"/>
    <col min="7189" max="7189" width="10" style="34" bestFit="1" customWidth="1"/>
    <col min="7190" max="7194" width="6.7109375" style="34"/>
    <col min="7195" max="7195" width="11" style="34" bestFit="1" customWidth="1"/>
    <col min="7196" max="7196" width="14" style="34" customWidth="1"/>
    <col min="7197" max="7201" width="6.7109375" style="34"/>
    <col min="7202" max="7202" width="12.42578125" style="34" bestFit="1" customWidth="1"/>
    <col min="7203" max="7424" width="6.7109375" style="34"/>
    <col min="7425" max="7425" width="3.7109375" style="34" customWidth="1"/>
    <col min="7426" max="7426" width="5" style="34" customWidth="1"/>
    <col min="7427" max="7429" width="4.7109375" style="34" customWidth="1"/>
    <col min="7430" max="7430" width="15.28515625" style="34" customWidth="1"/>
    <col min="7431" max="7431" width="14.140625" style="34" customWidth="1"/>
    <col min="7432" max="7432" width="20.7109375" style="34" customWidth="1"/>
    <col min="7433" max="7433" width="12.140625" style="34" customWidth="1"/>
    <col min="7434" max="7434" width="10.42578125" style="34" customWidth="1"/>
    <col min="7435" max="7435" width="10.28515625" style="34" customWidth="1"/>
    <col min="7436" max="7436" width="9.7109375" style="34" customWidth="1"/>
    <col min="7437" max="7437" width="10.85546875" style="34" customWidth="1"/>
    <col min="7438" max="7438" width="21.42578125" style="34" customWidth="1"/>
    <col min="7439" max="7439" width="15.42578125" style="34" customWidth="1"/>
    <col min="7440" max="7444" width="6.7109375" style="34"/>
    <col min="7445" max="7445" width="10" style="34" bestFit="1" customWidth="1"/>
    <col min="7446" max="7450" width="6.7109375" style="34"/>
    <col min="7451" max="7451" width="11" style="34" bestFit="1" customWidth="1"/>
    <col min="7452" max="7452" width="14" style="34" customWidth="1"/>
    <col min="7453" max="7457" width="6.7109375" style="34"/>
    <col min="7458" max="7458" width="12.42578125" style="34" bestFit="1" customWidth="1"/>
    <col min="7459" max="7680" width="6.7109375" style="34"/>
    <col min="7681" max="7681" width="3.7109375" style="34" customWidth="1"/>
    <col min="7682" max="7682" width="5" style="34" customWidth="1"/>
    <col min="7683" max="7685" width="4.7109375" style="34" customWidth="1"/>
    <col min="7686" max="7686" width="15.28515625" style="34" customWidth="1"/>
    <col min="7687" max="7687" width="14.140625" style="34" customWidth="1"/>
    <col min="7688" max="7688" width="20.7109375" style="34" customWidth="1"/>
    <col min="7689" max="7689" width="12.140625" style="34" customWidth="1"/>
    <col min="7690" max="7690" width="10.42578125" style="34" customWidth="1"/>
    <col min="7691" max="7691" width="10.28515625" style="34" customWidth="1"/>
    <col min="7692" max="7692" width="9.7109375" style="34" customWidth="1"/>
    <col min="7693" max="7693" width="10.85546875" style="34" customWidth="1"/>
    <col min="7694" max="7694" width="21.42578125" style="34" customWidth="1"/>
    <col min="7695" max="7695" width="15.42578125" style="34" customWidth="1"/>
    <col min="7696" max="7700" width="6.7109375" style="34"/>
    <col min="7701" max="7701" width="10" style="34" bestFit="1" customWidth="1"/>
    <col min="7702" max="7706" width="6.7109375" style="34"/>
    <col min="7707" max="7707" width="11" style="34" bestFit="1" customWidth="1"/>
    <col min="7708" max="7708" width="14" style="34" customWidth="1"/>
    <col min="7709" max="7713" width="6.7109375" style="34"/>
    <col min="7714" max="7714" width="12.42578125" style="34" bestFit="1" customWidth="1"/>
    <col min="7715" max="7936" width="6.7109375" style="34"/>
    <col min="7937" max="7937" width="3.7109375" style="34" customWidth="1"/>
    <col min="7938" max="7938" width="5" style="34" customWidth="1"/>
    <col min="7939" max="7941" width="4.7109375" style="34" customWidth="1"/>
    <col min="7942" max="7942" width="15.28515625" style="34" customWidth="1"/>
    <col min="7943" max="7943" width="14.140625" style="34" customWidth="1"/>
    <col min="7944" max="7944" width="20.7109375" style="34" customWidth="1"/>
    <col min="7945" max="7945" width="12.140625" style="34" customWidth="1"/>
    <col min="7946" max="7946" width="10.42578125" style="34" customWidth="1"/>
    <col min="7947" max="7947" width="10.28515625" style="34" customWidth="1"/>
    <col min="7948" max="7948" width="9.7109375" style="34" customWidth="1"/>
    <col min="7949" max="7949" width="10.85546875" style="34" customWidth="1"/>
    <col min="7950" max="7950" width="21.42578125" style="34" customWidth="1"/>
    <col min="7951" max="7951" width="15.42578125" style="34" customWidth="1"/>
    <col min="7952" max="7956" width="6.7109375" style="34"/>
    <col min="7957" max="7957" width="10" style="34" bestFit="1" customWidth="1"/>
    <col min="7958" max="7962" width="6.7109375" style="34"/>
    <col min="7963" max="7963" width="11" style="34" bestFit="1" customWidth="1"/>
    <col min="7964" max="7964" width="14" style="34" customWidth="1"/>
    <col min="7965" max="7969" width="6.7109375" style="34"/>
    <col min="7970" max="7970" width="12.42578125" style="34" bestFit="1" customWidth="1"/>
    <col min="7971" max="8192" width="6.7109375" style="34"/>
    <col min="8193" max="8193" width="3.7109375" style="34" customWidth="1"/>
    <col min="8194" max="8194" width="5" style="34" customWidth="1"/>
    <col min="8195" max="8197" width="4.7109375" style="34" customWidth="1"/>
    <col min="8198" max="8198" width="15.28515625" style="34" customWidth="1"/>
    <col min="8199" max="8199" width="14.140625" style="34" customWidth="1"/>
    <col min="8200" max="8200" width="20.7109375" style="34" customWidth="1"/>
    <col min="8201" max="8201" width="12.140625" style="34" customWidth="1"/>
    <col min="8202" max="8202" width="10.42578125" style="34" customWidth="1"/>
    <col min="8203" max="8203" width="10.28515625" style="34" customWidth="1"/>
    <col min="8204" max="8204" width="9.7109375" style="34" customWidth="1"/>
    <col min="8205" max="8205" width="10.85546875" style="34" customWidth="1"/>
    <col min="8206" max="8206" width="21.42578125" style="34" customWidth="1"/>
    <col min="8207" max="8207" width="15.42578125" style="34" customWidth="1"/>
    <col min="8208" max="8212" width="6.7109375" style="34"/>
    <col min="8213" max="8213" width="10" style="34" bestFit="1" customWidth="1"/>
    <col min="8214" max="8218" width="6.7109375" style="34"/>
    <col min="8219" max="8219" width="11" style="34" bestFit="1" customWidth="1"/>
    <col min="8220" max="8220" width="14" style="34" customWidth="1"/>
    <col min="8221" max="8225" width="6.7109375" style="34"/>
    <col min="8226" max="8226" width="12.42578125" style="34" bestFit="1" customWidth="1"/>
    <col min="8227" max="8448" width="6.7109375" style="34"/>
    <col min="8449" max="8449" width="3.7109375" style="34" customWidth="1"/>
    <col min="8450" max="8450" width="5" style="34" customWidth="1"/>
    <col min="8451" max="8453" width="4.7109375" style="34" customWidth="1"/>
    <col min="8454" max="8454" width="15.28515625" style="34" customWidth="1"/>
    <col min="8455" max="8455" width="14.140625" style="34" customWidth="1"/>
    <col min="8456" max="8456" width="20.7109375" style="34" customWidth="1"/>
    <col min="8457" max="8457" width="12.140625" style="34" customWidth="1"/>
    <col min="8458" max="8458" width="10.42578125" style="34" customWidth="1"/>
    <col min="8459" max="8459" width="10.28515625" style="34" customWidth="1"/>
    <col min="8460" max="8460" width="9.7109375" style="34" customWidth="1"/>
    <col min="8461" max="8461" width="10.85546875" style="34" customWidth="1"/>
    <col min="8462" max="8462" width="21.42578125" style="34" customWidth="1"/>
    <col min="8463" max="8463" width="15.42578125" style="34" customWidth="1"/>
    <col min="8464" max="8468" width="6.7109375" style="34"/>
    <col min="8469" max="8469" width="10" style="34" bestFit="1" customWidth="1"/>
    <col min="8470" max="8474" width="6.7109375" style="34"/>
    <col min="8475" max="8475" width="11" style="34" bestFit="1" customWidth="1"/>
    <col min="8476" max="8476" width="14" style="34" customWidth="1"/>
    <col min="8477" max="8481" width="6.7109375" style="34"/>
    <col min="8482" max="8482" width="12.42578125" style="34" bestFit="1" customWidth="1"/>
    <col min="8483" max="8704" width="6.7109375" style="34"/>
    <col min="8705" max="8705" width="3.7109375" style="34" customWidth="1"/>
    <col min="8706" max="8706" width="5" style="34" customWidth="1"/>
    <col min="8707" max="8709" width="4.7109375" style="34" customWidth="1"/>
    <col min="8710" max="8710" width="15.28515625" style="34" customWidth="1"/>
    <col min="8711" max="8711" width="14.140625" style="34" customWidth="1"/>
    <col min="8712" max="8712" width="20.7109375" style="34" customWidth="1"/>
    <col min="8713" max="8713" width="12.140625" style="34" customWidth="1"/>
    <col min="8714" max="8714" width="10.42578125" style="34" customWidth="1"/>
    <col min="8715" max="8715" width="10.28515625" style="34" customWidth="1"/>
    <col min="8716" max="8716" width="9.7109375" style="34" customWidth="1"/>
    <col min="8717" max="8717" width="10.85546875" style="34" customWidth="1"/>
    <col min="8718" max="8718" width="21.42578125" style="34" customWidth="1"/>
    <col min="8719" max="8719" width="15.42578125" style="34" customWidth="1"/>
    <col min="8720" max="8724" width="6.7109375" style="34"/>
    <col min="8725" max="8725" width="10" style="34" bestFit="1" customWidth="1"/>
    <col min="8726" max="8730" width="6.7109375" style="34"/>
    <col min="8731" max="8731" width="11" style="34" bestFit="1" customWidth="1"/>
    <col min="8732" max="8732" width="14" style="34" customWidth="1"/>
    <col min="8733" max="8737" width="6.7109375" style="34"/>
    <col min="8738" max="8738" width="12.42578125" style="34" bestFit="1" customWidth="1"/>
    <col min="8739" max="8960" width="6.7109375" style="34"/>
    <col min="8961" max="8961" width="3.7109375" style="34" customWidth="1"/>
    <col min="8962" max="8962" width="5" style="34" customWidth="1"/>
    <col min="8963" max="8965" width="4.7109375" style="34" customWidth="1"/>
    <col min="8966" max="8966" width="15.28515625" style="34" customWidth="1"/>
    <col min="8967" max="8967" width="14.140625" style="34" customWidth="1"/>
    <col min="8968" max="8968" width="20.7109375" style="34" customWidth="1"/>
    <col min="8969" max="8969" width="12.140625" style="34" customWidth="1"/>
    <col min="8970" max="8970" width="10.42578125" style="34" customWidth="1"/>
    <col min="8971" max="8971" width="10.28515625" style="34" customWidth="1"/>
    <col min="8972" max="8972" width="9.7109375" style="34" customWidth="1"/>
    <col min="8973" max="8973" width="10.85546875" style="34" customWidth="1"/>
    <col min="8974" max="8974" width="21.42578125" style="34" customWidth="1"/>
    <col min="8975" max="8975" width="15.42578125" style="34" customWidth="1"/>
    <col min="8976" max="8980" width="6.7109375" style="34"/>
    <col min="8981" max="8981" width="10" style="34" bestFit="1" customWidth="1"/>
    <col min="8982" max="8986" width="6.7109375" style="34"/>
    <col min="8987" max="8987" width="11" style="34" bestFit="1" customWidth="1"/>
    <col min="8988" max="8988" width="14" style="34" customWidth="1"/>
    <col min="8989" max="8993" width="6.7109375" style="34"/>
    <col min="8994" max="8994" width="12.42578125" style="34" bestFit="1" customWidth="1"/>
    <col min="8995" max="9216" width="6.7109375" style="34"/>
    <col min="9217" max="9217" width="3.7109375" style="34" customWidth="1"/>
    <col min="9218" max="9218" width="5" style="34" customWidth="1"/>
    <col min="9219" max="9221" width="4.7109375" style="34" customWidth="1"/>
    <col min="9222" max="9222" width="15.28515625" style="34" customWidth="1"/>
    <col min="9223" max="9223" width="14.140625" style="34" customWidth="1"/>
    <col min="9224" max="9224" width="20.7109375" style="34" customWidth="1"/>
    <col min="9225" max="9225" width="12.140625" style="34" customWidth="1"/>
    <col min="9226" max="9226" width="10.42578125" style="34" customWidth="1"/>
    <col min="9227" max="9227" width="10.28515625" style="34" customWidth="1"/>
    <col min="9228" max="9228" width="9.7109375" style="34" customWidth="1"/>
    <col min="9229" max="9229" width="10.85546875" style="34" customWidth="1"/>
    <col min="9230" max="9230" width="21.42578125" style="34" customWidth="1"/>
    <col min="9231" max="9231" width="15.42578125" style="34" customWidth="1"/>
    <col min="9232" max="9236" width="6.7109375" style="34"/>
    <col min="9237" max="9237" width="10" style="34" bestFit="1" customWidth="1"/>
    <col min="9238" max="9242" width="6.7109375" style="34"/>
    <col min="9243" max="9243" width="11" style="34" bestFit="1" customWidth="1"/>
    <col min="9244" max="9244" width="14" style="34" customWidth="1"/>
    <col min="9245" max="9249" width="6.7109375" style="34"/>
    <col min="9250" max="9250" width="12.42578125" style="34" bestFit="1" customWidth="1"/>
    <col min="9251" max="9472" width="6.7109375" style="34"/>
    <col min="9473" max="9473" width="3.7109375" style="34" customWidth="1"/>
    <col min="9474" max="9474" width="5" style="34" customWidth="1"/>
    <col min="9475" max="9477" width="4.7109375" style="34" customWidth="1"/>
    <col min="9478" max="9478" width="15.28515625" style="34" customWidth="1"/>
    <col min="9479" max="9479" width="14.140625" style="34" customWidth="1"/>
    <col min="9480" max="9480" width="20.7109375" style="34" customWidth="1"/>
    <col min="9481" max="9481" width="12.140625" style="34" customWidth="1"/>
    <col min="9482" max="9482" width="10.42578125" style="34" customWidth="1"/>
    <col min="9483" max="9483" width="10.28515625" style="34" customWidth="1"/>
    <col min="9484" max="9484" width="9.7109375" style="34" customWidth="1"/>
    <col min="9485" max="9485" width="10.85546875" style="34" customWidth="1"/>
    <col min="9486" max="9486" width="21.42578125" style="34" customWidth="1"/>
    <col min="9487" max="9487" width="15.42578125" style="34" customWidth="1"/>
    <col min="9488" max="9492" width="6.7109375" style="34"/>
    <col min="9493" max="9493" width="10" style="34" bestFit="1" customWidth="1"/>
    <col min="9494" max="9498" width="6.7109375" style="34"/>
    <col min="9499" max="9499" width="11" style="34" bestFit="1" customWidth="1"/>
    <col min="9500" max="9500" width="14" style="34" customWidth="1"/>
    <col min="9501" max="9505" width="6.7109375" style="34"/>
    <col min="9506" max="9506" width="12.42578125" style="34" bestFit="1" customWidth="1"/>
    <col min="9507" max="9728" width="6.7109375" style="34"/>
    <col min="9729" max="9729" width="3.7109375" style="34" customWidth="1"/>
    <col min="9730" max="9730" width="5" style="34" customWidth="1"/>
    <col min="9731" max="9733" width="4.7109375" style="34" customWidth="1"/>
    <col min="9734" max="9734" width="15.28515625" style="34" customWidth="1"/>
    <col min="9735" max="9735" width="14.140625" style="34" customWidth="1"/>
    <col min="9736" max="9736" width="20.7109375" style="34" customWidth="1"/>
    <col min="9737" max="9737" width="12.140625" style="34" customWidth="1"/>
    <col min="9738" max="9738" width="10.42578125" style="34" customWidth="1"/>
    <col min="9739" max="9739" width="10.28515625" style="34" customWidth="1"/>
    <col min="9740" max="9740" width="9.7109375" style="34" customWidth="1"/>
    <col min="9741" max="9741" width="10.85546875" style="34" customWidth="1"/>
    <col min="9742" max="9742" width="21.42578125" style="34" customWidth="1"/>
    <col min="9743" max="9743" width="15.42578125" style="34" customWidth="1"/>
    <col min="9744" max="9748" width="6.7109375" style="34"/>
    <col min="9749" max="9749" width="10" style="34" bestFit="1" customWidth="1"/>
    <col min="9750" max="9754" width="6.7109375" style="34"/>
    <col min="9755" max="9755" width="11" style="34" bestFit="1" customWidth="1"/>
    <col min="9756" max="9756" width="14" style="34" customWidth="1"/>
    <col min="9757" max="9761" width="6.7109375" style="34"/>
    <col min="9762" max="9762" width="12.42578125" style="34" bestFit="1" customWidth="1"/>
    <col min="9763" max="9984" width="6.7109375" style="34"/>
    <col min="9985" max="9985" width="3.7109375" style="34" customWidth="1"/>
    <col min="9986" max="9986" width="5" style="34" customWidth="1"/>
    <col min="9987" max="9989" width="4.7109375" style="34" customWidth="1"/>
    <col min="9990" max="9990" width="15.28515625" style="34" customWidth="1"/>
    <col min="9991" max="9991" width="14.140625" style="34" customWidth="1"/>
    <col min="9992" max="9992" width="20.7109375" style="34" customWidth="1"/>
    <col min="9993" max="9993" width="12.140625" style="34" customWidth="1"/>
    <col min="9994" max="9994" width="10.42578125" style="34" customWidth="1"/>
    <col min="9995" max="9995" width="10.28515625" style="34" customWidth="1"/>
    <col min="9996" max="9996" width="9.7109375" style="34" customWidth="1"/>
    <col min="9997" max="9997" width="10.85546875" style="34" customWidth="1"/>
    <col min="9998" max="9998" width="21.42578125" style="34" customWidth="1"/>
    <col min="9999" max="9999" width="15.42578125" style="34" customWidth="1"/>
    <col min="10000" max="10004" width="6.7109375" style="34"/>
    <col min="10005" max="10005" width="10" style="34" bestFit="1" customWidth="1"/>
    <col min="10006" max="10010" width="6.7109375" style="34"/>
    <col min="10011" max="10011" width="11" style="34" bestFit="1" customWidth="1"/>
    <col min="10012" max="10012" width="14" style="34" customWidth="1"/>
    <col min="10013" max="10017" width="6.7109375" style="34"/>
    <col min="10018" max="10018" width="12.42578125" style="34" bestFit="1" customWidth="1"/>
    <col min="10019" max="10240" width="6.7109375" style="34"/>
    <col min="10241" max="10241" width="3.7109375" style="34" customWidth="1"/>
    <col min="10242" max="10242" width="5" style="34" customWidth="1"/>
    <col min="10243" max="10245" width="4.7109375" style="34" customWidth="1"/>
    <col min="10246" max="10246" width="15.28515625" style="34" customWidth="1"/>
    <col min="10247" max="10247" width="14.140625" style="34" customWidth="1"/>
    <col min="10248" max="10248" width="20.7109375" style="34" customWidth="1"/>
    <col min="10249" max="10249" width="12.140625" style="34" customWidth="1"/>
    <col min="10250" max="10250" width="10.42578125" style="34" customWidth="1"/>
    <col min="10251" max="10251" width="10.28515625" style="34" customWidth="1"/>
    <col min="10252" max="10252" width="9.7109375" style="34" customWidth="1"/>
    <col min="10253" max="10253" width="10.85546875" style="34" customWidth="1"/>
    <col min="10254" max="10254" width="21.42578125" style="34" customWidth="1"/>
    <col min="10255" max="10255" width="15.42578125" style="34" customWidth="1"/>
    <col min="10256" max="10260" width="6.7109375" style="34"/>
    <col min="10261" max="10261" width="10" style="34" bestFit="1" customWidth="1"/>
    <col min="10262" max="10266" width="6.7109375" style="34"/>
    <col min="10267" max="10267" width="11" style="34" bestFit="1" customWidth="1"/>
    <col min="10268" max="10268" width="14" style="34" customWidth="1"/>
    <col min="10269" max="10273" width="6.7109375" style="34"/>
    <col min="10274" max="10274" width="12.42578125" style="34" bestFit="1" customWidth="1"/>
    <col min="10275" max="10496" width="6.7109375" style="34"/>
    <col min="10497" max="10497" width="3.7109375" style="34" customWidth="1"/>
    <col min="10498" max="10498" width="5" style="34" customWidth="1"/>
    <col min="10499" max="10501" width="4.7109375" style="34" customWidth="1"/>
    <col min="10502" max="10502" width="15.28515625" style="34" customWidth="1"/>
    <col min="10503" max="10503" width="14.140625" style="34" customWidth="1"/>
    <col min="10504" max="10504" width="20.7109375" style="34" customWidth="1"/>
    <col min="10505" max="10505" width="12.140625" style="34" customWidth="1"/>
    <col min="10506" max="10506" width="10.42578125" style="34" customWidth="1"/>
    <col min="10507" max="10507" width="10.28515625" style="34" customWidth="1"/>
    <col min="10508" max="10508" width="9.7109375" style="34" customWidth="1"/>
    <col min="10509" max="10509" width="10.85546875" style="34" customWidth="1"/>
    <col min="10510" max="10510" width="21.42578125" style="34" customWidth="1"/>
    <col min="10511" max="10511" width="15.42578125" style="34" customWidth="1"/>
    <col min="10512" max="10516" width="6.7109375" style="34"/>
    <col min="10517" max="10517" width="10" style="34" bestFit="1" customWidth="1"/>
    <col min="10518" max="10522" width="6.7109375" style="34"/>
    <col min="10523" max="10523" width="11" style="34" bestFit="1" customWidth="1"/>
    <col min="10524" max="10524" width="14" style="34" customWidth="1"/>
    <col min="10525" max="10529" width="6.7109375" style="34"/>
    <col min="10530" max="10530" width="12.42578125" style="34" bestFit="1" customWidth="1"/>
    <col min="10531" max="10752" width="6.7109375" style="34"/>
    <col min="10753" max="10753" width="3.7109375" style="34" customWidth="1"/>
    <col min="10754" max="10754" width="5" style="34" customWidth="1"/>
    <col min="10755" max="10757" width="4.7109375" style="34" customWidth="1"/>
    <col min="10758" max="10758" width="15.28515625" style="34" customWidth="1"/>
    <col min="10759" max="10759" width="14.140625" style="34" customWidth="1"/>
    <col min="10760" max="10760" width="20.7109375" style="34" customWidth="1"/>
    <col min="10761" max="10761" width="12.140625" style="34" customWidth="1"/>
    <col min="10762" max="10762" width="10.42578125" style="34" customWidth="1"/>
    <col min="10763" max="10763" width="10.28515625" style="34" customWidth="1"/>
    <col min="10764" max="10764" width="9.7109375" style="34" customWidth="1"/>
    <col min="10765" max="10765" width="10.85546875" style="34" customWidth="1"/>
    <col min="10766" max="10766" width="21.42578125" style="34" customWidth="1"/>
    <col min="10767" max="10767" width="15.42578125" style="34" customWidth="1"/>
    <col min="10768" max="10772" width="6.7109375" style="34"/>
    <col min="10773" max="10773" width="10" style="34" bestFit="1" customWidth="1"/>
    <col min="10774" max="10778" width="6.7109375" style="34"/>
    <col min="10779" max="10779" width="11" style="34" bestFit="1" customWidth="1"/>
    <col min="10780" max="10780" width="14" style="34" customWidth="1"/>
    <col min="10781" max="10785" width="6.7109375" style="34"/>
    <col min="10786" max="10786" width="12.42578125" style="34" bestFit="1" customWidth="1"/>
    <col min="10787" max="11008" width="6.7109375" style="34"/>
    <col min="11009" max="11009" width="3.7109375" style="34" customWidth="1"/>
    <col min="11010" max="11010" width="5" style="34" customWidth="1"/>
    <col min="11011" max="11013" width="4.7109375" style="34" customWidth="1"/>
    <col min="11014" max="11014" width="15.28515625" style="34" customWidth="1"/>
    <col min="11015" max="11015" width="14.140625" style="34" customWidth="1"/>
    <col min="11016" max="11016" width="20.7109375" style="34" customWidth="1"/>
    <col min="11017" max="11017" width="12.140625" style="34" customWidth="1"/>
    <col min="11018" max="11018" width="10.42578125" style="34" customWidth="1"/>
    <col min="11019" max="11019" width="10.28515625" style="34" customWidth="1"/>
    <col min="11020" max="11020" width="9.7109375" style="34" customWidth="1"/>
    <col min="11021" max="11021" width="10.85546875" style="34" customWidth="1"/>
    <col min="11022" max="11022" width="21.42578125" style="34" customWidth="1"/>
    <col min="11023" max="11023" width="15.42578125" style="34" customWidth="1"/>
    <col min="11024" max="11028" width="6.7109375" style="34"/>
    <col min="11029" max="11029" width="10" style="34" bestFit="1" customWidth="1"/>
    <col min="11030" max="11034" width="6.7109375" style="34"/>
    <col min="11035" max="11035" width="11" style="34" bestFit="1" customWidth="1"/>
    <col min="11036" max="11036" width="14" style="34" customWidth="1"/>
    <col min="11037" max="11041" width="6.7109375" style="34"/>
    <col min="11042" max="11042" width="12.42578125" style="34" bestFit="1" customWidth="1"/>
    <col min="11043" max="11264" width="6.7109375" style="34"/>
    <col min="11265" max="11265" width="3.7109375" style="34" customWidth="1"/>
    <col min="11266" max="11266" width="5" style="34" customWidth="1"/>
    <col min="11267" max="11269" width="4.7109375" style="34" customWidth="1"/>
    <col min="11270" max="11270" width="15.28515625" style="34" customWidth="1"/>
    <col min="11271" max="11271" width="14.140625" style="34" customWidth="1"/>
    <col min="11272" max="11272" width="20.7109375" style="34" customWidth="1"/>
    <col min="11273" max="11273" width="12.140625" style="34" customWidth="1"/>
    <col min="11274" max="11274" width="10.42578125" style="34" customWidth="1"/>
    <col min="11275" max="11275" width="10.28515625" style="34" customWidth="1"/>
    <col min="11276" max="11276" width="9.7109375" style="34" customWidth="1"/>
    <col min="11277" max="11277" width="10.85546875" style="34" customWidth="1"/>
    <col min="11278" max="11278" width="21.42578125" style="34" customWidth="1"/>
    <col min="11279" max="11279" width="15.42578125" style="34" customWidth="1"/>
    <col min="11280" max="11284" width="6.7109375" style="34"/>
    <col min="11285" max="11285" width="10" style="34" bestFit="1" customWidth="1"/>
    <col min="11286" max="11290" width="6.7109375" style="34"/>
    <col min="11291" max="11291" width="11" style="34" bestFit="1" customWidth="1"/>
    <col min="11292" max="11292" width="14" style="34" customWidth="1"/>
    <col min="11293" max="11297" width="6.7109375" style="34"/>
    <col min="11298" max="11298" width="12.42578125" style="34" bestFit="1" customWidth="1"/>
    <col min="11299" max="11520" width="6.7109375" style="34"/>
    <col min="11521" max="11521" width="3.7109375" style="34" customWidth="1"/>
    <col min="11522" max="11522" width="5" style="34" customWidth="1"/>
    <col min="11523" max="11525" width="4.7109375" style="34" customWidth="1"/>
    <col min="11526" max="11526" width="15.28515625" style="34" customWidth="1"/>
    <col min="11527" max="11527" width="14.140625" style="34" customWidth="1"/>
    <col min="11528" max="11528" width="20.7109375" style="34" customWidth="1"/>
    <col min="11529" max="11529" width="12.140625" style="34" customWidth="1"/>
    <col min="11530" max="11530" width="10.42578125" style="34" customWidth="1"/>
    <col min="11531" max="11531" width="10.28515625" style="34" customWidth="1"/>
    <col min="11532" max="11532" width="9.7109375" style="34" customWidth="1"/>
    <col min="11533" max="11533" width="10.85546875" style="34" customWidth="1"/>
    <col min="11534" max="11534" width="21.42578125" style="34" customWidth="1"/>
    <col min="11535" max="11535" width="15.42578125" style="34" customWidth="1"/>
    <col min="11536" max="11540" width="6.7109375" style="34"/>
    <col min="11541" max="11541" width="10" style="34" bestFit="1" customWidth="1"/>
    <col min="11542" max="11546" width="6.7109375" style="34"/>
    <col min="11547" max="11547" width="11" style="34" bestFit="1" customWidth="1"/>
    <col min="11548" max="11548" width="14" style="34" customWidth="1"/>
    <col min="11549" max="11553" width="6.7109375" style="34"/>
    <col min="11554" max="11554" width="12.42578125" style="34" bestFit="1" customWidth="1"/>
    <col min="11555" max="11776" width="6.7109375" style="34"/>
    <col min="11777" max="11777" width="3.7109375" style="34" customWidth="1"/>
    <col min="11778" max="11778" width="5" style="34" customWidth="1"/>
    <col min="11779" max="11781" width="4.7109375" style="34" customWidth="1"/>
    <col min="11782" max="11782" width="15.28515625" style="34" customWidth="1"/>
    <col min="11783" max="11783" width="14.140625" style="34" customWidth="1"/>
    <col min="11784" max="11784" width="20.7109375" style="34" customWidth="1"/>
    <col min="11785" max="11785" width="12.140625" style="34" customWidth="1"/>
    <col min="11786" max="11786" width="10.42578125" style="34" customWidth="1"/>
    <col min="11787" max="11787" width="10.28515625" style="34" customWidth="1"/>
    <col min="11788" max="11788" width="9.7109375" style="34" customWidth="1"/>
    <col min="11789" max="11789" width="10.85546875" style="34" customWidth="1"/>
    <col min="11790" max="11790" width="21.42578125" style="34" customWidth="1"/>
    <col min="11791" max="11791" width="15.42578125" style="34" customWidth="1"/>
    <col min="11792" max="11796" width="6.7109375" style="34"/>
    <col min="11797" max="11797" width="10" style="34" bestFit="1" customWidth="1"/>
    <col min="11798" max="11802" width="6.7109375" style="34"/>
    <col min="11803" max="11803" width="11" style="34" bestFit="1" customWidth="1"/>
    <col min="11804" max="11804" width="14" style="34" customWidth="1"/>
    <col min="11805" max="11809" width="6.7109375" style="34"/>
    <col min="11810" max="11810" width="12.42578125" style="34" bestFit="1" customWidth="1"/>
    <col min="11811" max="12032" width="6.7109375" style="34"/>
    <col min="12033" max="12033" width="3.7109375" style="34" customWidth="1"/>
    <col min="12034" max="12034" width="5" style="34" customWidth="1"/>
    <col min="12035" max="12037" width="4.7109375" style="34" customWidth="1"/>
    <col min="12038" max="12038" width="15.28515625" style="34" customWidth="1"/>
    <col min="12039" max="12039" width="14.140625" style="34" customWidth="1"/>
    <col min="12040" max="12040" width="20.7109375" style="34" customWidth="1"/>
    <col min="12041" max="12041" width="12.140625" style="34" customWidth="1"/>
    <col min="12042" max="12042" width="10.42578125" style="34" customWidth="1"/>
    <col min="12043" max="12043" width="10.28515625" style="34" customWidth="1"/>
    <col min="12044" max="12044" width="9.7109375" style="34" customWidth="1"/>
    <col min="12045" max="12045" width="10.85546875" style="34" customWidth="1"/>
    <col min="12046" max="12046" width="21.42578125" style="34" customWidth="1"/>
    <col min="12047" max="12047" width="15.42578125" style="34" customWidth="1"/>
    <col min="12048" max="12052" width="6.7109375" style="34"/>
    <col min="12053" max="12053" width="10" style="34" bestFit="1" customWidth="1"/>
    <col min="12054" max="12058" width="6.7109375" style="34"/>
    <col min="12059" max="12059" width="11" style="34" bestFit="1" customWidth="1"/>
    <col min="12060" max="12060" width="14" style="34" customWidth="1"/>
    <col min="12061" max="12065" width="6.7109375" style="34"/>
    <col min="12066" max="12066" width="12.42578125" style="34" bestFit="1" customWidth="1"/>
    <col min="12067" max="12288" width="6.7109375" style="34"/>
    <col min="12289" max="12289" width="3.7109375" style="34" customWidth="1"/>
    <col min="12290" max="12290" width="5" style="34" customWidth="1"/>
    <col min="12291" max="12293" width="4.7109375" style="34" customWidth="1"/>
    <col min="12294" max="12294" width="15.28515625" style="34" customWidth="1"/>
    <col min="12295" max="12295" width="14.140625" style="34" customWidth="1"/>
    <col min="12296" max="12296" width="20.7109375" style="34" customWidth="1"/>
    <col min="12297" max="12297" width="12.140625" style="34" customWidth="1"/>
    <col min="12298" max="12298" width="10.42578125" style="34" customWidth="1"/>
    <col min="12299" max="12299" width="10.28515625" style="34" customWidth="1"/>
    <col min="12300" max="12300" width="9.7109375" style="34" customWidth="1"/>
    <col min="12301" max="12301" width="10.85546875" style="34" customWidth="1"/>
    <col min="12302" max="12302" width="21.42578125" style="34" customWidth="1"/>
    <col min="12303" max="12303" width="15.42578125" style="34" customWidth="1"/>
    <col min="12304" max="12308" width="6.7109375" style="34"/>
    <col min="12309" max="12309" width="10" style="34" bestFit="1" customWidth="1"/>
    <col min="12310" max="12314" width="6.7109375" style="34"/>
    <col min="12315" max="12315" width="11" style="34" bestFit="1" customWidth="1"/>
    <col min="12316" max="12316" width="14" style="34" customWidth="1"/>
    <col min="12317" max="12321" width="6.7109375" style="34"/>
    <col min="12322" max="12322" width="12.42578125" style="34" bestFit="1" customWidth="1"/>
    <col min="12323" max="12544" width="6.7109375" style="34"/>
    <col min="12545" max="12545" width="3.7109375" style="34" customWidth="1"/>
    <col min="12546" max="12546" width="5" style="34" customWidth="1"/>
    <col min="12547" max="12549" width="4.7109375" style="34" customWidth="1"/>
    <col min="12550" max="12550" width="15.28515625" style="34" customWidth="1"/>
    <col min="12551" max="12551" width="14.140625" style="34" customWidth="1"/>
    <col min="12552" max="12552" width="20.7109375" style="34" customWidth="1"/>
    <col min="12553" max="12553" width="12.140625" style="34" customWidth="1"/>
    <col min="12554" max="12554" width="10.42578125" style="34" customWidth="1"/>
    <col min="12555" max="12555" width="10.28515625" style="34" customWidth="1"/>
    <col min="12556" max="12556" width="9.7109375" style="34" customWidth="1"/>
    <col min="12557" max="12557" width="10.85546875" style="34" customWidth="1"/>
    <col min="12558" max="12558" width="21.42578125" style="34" customWidth="1"/>
    <col min="12559" max="12559" width="15.42578125" style="34" customWidth="1"/>
    <col min="12560" max="12564" width="6.7109375" style="34"/>
    <col min="12565" max="12565" width="10" style="34" bestFit="1" customWidth="1"/>
    <col min="12566" max="12570" width="6.7109375" style="34"/>
    <col min="12571" max="12571" width="11" style="34" bestFit="1" customWidth="1"/>
    <col min="12572" max="12572" width="14" style="34" customWidth="1"/>
    <col min="12573" max="12577" width="6.7109375" style="34"/>
    <col min="12578" max="12578" width="12.42578125" style="34" bestFit="1" customWidth="1"/>
    <col min="12579" max="12800" width="6.7109375" style="34"/>
    <col min="12801" max="12801" width="3.7109375" style="34" customWidth="1"/>
    <col min="12802" max="12802" width="5" style="34" customWidth="1"/>
    <col min="12803" max="12805" width="4.7109375" style="34" customWidth="1"/>
    <col min="12806" max="12806" width="15.28515625" style="34" customWidth="1"/>
    <col min="12807" max="12807" width="14.140625" style="34" customWidth="1"/>
    <col min="12808" max="12808" width="20.7109375" style="34" customWidth="1"/>
    <col min="12809" max="12809" width="12.140625" style="34" customWidth="1"/>
    <col min="12810" max="12810" width="10.42578125" style="34" customWidth="1"/>
    <col min="12811" max="12811" width="10.28515625" style="34" customWidth="1"/>
    <col min="12812" max="12812" width="9.7109375" style="34" customWidth="1"/>
    <col min="12813" max="12813" width="10.85546875" style="34" customWidth="1"/>
    <col min="12814" max="12814" width="21.42578125" style="34" customWidth="1"/>
    <col min="12815" max="12815" width="15.42578125" style="34" customWidth="1"/>
    <col min="12816" max="12820" width="6.7109375" style="34"/>
    <col min="12821" max="12821" width="10" style="34" bestFit="1" customWidth="1"/>
    <col min="12822" max="12826" width="6.7109375" style="34"/>
    <col min="12827" max="12827" width="11" style="34" bestFit="1" customWidth="1"/>
    <col min="12828" max="12828" width="14" style="34" customWidth="1"/>
    <col min="12829" max="12833" width="6.7109375" style="34"/>
    <col min="12834" max="12834" width="12.42578125" style="34" bestFit="1" customWidth="1"/>
    <col min="12835" max="13056" width="6.7109375" style="34"/>
    <col min="13057" max="13057" width="3.7109375" style="34" customWidth="1"/>
    <col min="13058" max="13058" width="5" style="34" customWidth="1"/>
    <col min="13059" max="13061" width="4.7109375" style="34" customWidth="1"/>
    <col min="13062" max="13062" width="15.28515625" style="34" customWidth="1"/>
    <col min="13063" max="13063" width="14.140625" style="34" customWidth="1"/>
    <col min="13064" max="13064" width="20.7109375" style="34" customWidth="1"/>
    <col min="13065" max="13065" width="12.140625" style="34" customWidth="1"/>
    <col min="13066" max="13066" width="10.42578125" style="34" customWidth="1"/>
    <col min="13067" max="13067" width="10.28515625" style="34" customWidth="1"/>
    <col min="13068" max="13068" width="9.7109375" style="34" customWidth="1"/>
    <col min="13069" max="13069" width="10.85546875" style="34" customWidth="1"/>
    <col min="13070" max="13070" width="21.42578125" style="34" customWidth="1"/>
    <col min="13071" max="13071" width="15.42578125" style="34" customWidth="1"/>
    <col min="13072" max="13076" width="6.7109375" style="34"/>
    <col min="13077" max="13077" width="10" style="34" bestFit="1" customWidth="1"/>
    <col min="13078" max="13082" width="6.7109375" style="34"/>
    <col min="13083" max="13083" width="11" style="34" bestFit="1" customWidth="1"/>
    <col min="13084" max="13084" width="14" style="34" customWidth="1"/>
    <col min="13085" max="13089" width="6.7109375" style="34"/>
    <col min="13090" max="13090" width="12.42578125" style="34" bestFit="1" customWidth="1"/>
    <col min="13091" max="13312" width="6.7109375" style="34"/>
    <col min="13313" max="13313" width="3.7109375" style="34" customWidth="1"/>
    <col min="13314" max="13314" width="5" style="34" customWidth="1"/>
    <col min="13315" max="13317" width="4.7109375" style="34" customWidth="1"/>
    <col min="13318" max="13318" width="15.28515625" style="34" customWidth="1"/>
    <col min="13319" max="13319" width="14.140625" style="34" customWidth="1"/>
    <col min="13320" max="13320" width="20.7109375" style="34" customWidth="1"/>
    <col min="13321" max="13321" width="12.140625" style="34" customWidth="1"/>
    <col min="13322" max="13322" width="10.42578125" style="34" customWidth="1"/>
    <col min="13323" max="13323" width="10.28515625" style="34" customWidth="1"/>
    <col min="13324" max="13324" width="9.7109375" style="34" customWidth="1"/>
    <col min="13325" max="13325" width="10.85546875" style="34" customWidth="1"/>
    <col min="13326" max="13326" width="21.42578125" style="34" customWidth="1"/>
    <col min="13327" max="13327" width="15.42578125" style="34" customWidth="1"/>
    <col min="13328" max="13332" width="6.7109375" style="34"/>
    <col min="13333" max="13333" width="10" style="34" bestFit="1" customWidth="1"/>
    <col min="13334" max="13338" width="6.7109375" style="34"/>
    <col min="13339" max="13339" width="11" style="34" bestFit="1" customWidth="1"/>
    <col min="13340" max="13340" width="14" style="34" customWidth="1"/>
    <col min="13341" max="13345" width="6.7109375" style="34"/>
    <col min="13346" max="13346" width="12.42578125" style="34" bestFit="1" customWidth="1"/>
    <col min="13347" max="13568" width="6.7109375" style="34"/>
    <col min="13569" max="13569" width="3.7109375" style="34" customWidth="1"/>
    <col min="13570" max="13570" width="5" style="34" customWidth="1"/>
    <col min="13571" max="13573" width="4.7109375" style="34" customWidth="1"/>
    <col min="13574" max="13574" width="15.28515625" style="34" customWidth="1"/>
    <col min="13575" max="13575" width="14.140625" style="34" customWidth="1"/>
    <col min="13576" max="13576" width="20.7109375" style="34" customWidth="1"/>
    <col min="13577" max="13577" width="12.140625" style="34" customWidth="1"/>
    <col min="13578" max="13578" width="10.42578125" style="34" customWidth="1"/>
    <col min="13579" max="13579" width="10.28515625" style="34" customWidth="1"/>
    <col min="13580" max="13580" width="9.7109375" style="34" customWidth="1"/>
    <col min="13581" max="13581" width="10.85546875" style="34" customWidth="1"/>
    <col min="13582" max="13582" width="21.42578125" style="34" customWidth="1"/>
    <col min="13583" max="13583" width="15.42578125" style="34" customWidth="1"/>
    <col min="13584" max="13588" width="6.7109375" style="34"/>
    <col min="13589" max="13589" width="10" style="34" bestFit="1" customWidth="1"/>
    <col min="13590" max="13594" width="6.7109375" style="34"/>
    <col min="13595" max="13595" width="11" style="34" bestFit="1" customWidth="1"/>
    <col min="13596" max="13596" width="14" style="34" customWidth="1"/>
    <col min="13597" max="13601" width="6.7109375" style="34"/>
    <col min="13602" max="13602" width="12.42578125" style="34" bestFit="1" customWidth="1"/>
    <col min="13603" max="13824" width="6.7109375" style="34"/>
    <col min="13825" max="13825" width="3.7109375" style="34" customWidth="1"/>
    <col min="13826" max="13826" width="5" style="34" customWidth="1"/>
    <col min="13827" max="13829" width="4.7109375" style="34" customWidth="1"/>
    <col min="13830" max="13830" width="15.28515625" style="34" customWidth="1"/>
    <col min="13831" max="13831" width="14.140625" style="34" customWidth="1"/>
    <col min="13832" max="13832" width="20.7109375" style="34" customWidth="1"/>
    <col min="13833" max="13833" width="12.140625" style="34" customWidth="1"/>
    <col min="13834" max="13834" width="10.42578125" style="34" customWidth="1"/>
    <col min="13835" max="13835" width="10.28515625" style="34" customWidth="1"/>
    <col min="13836" max="13836" width="9.7109375" style="34" customWidth="1"/>
    <col min="13837" max="13837" width="10.85546875" style="34" customWidth="1"/>
    <col min="13838" max="13838" width="21.42578125" style="34" customWidth="1"/>
    <col min="13839" max="13839" width="15.42578125" style="34" customWidth="1"/>
    <col min="13840" max="13844" width="6.7109375" style="34"/>
    <col min="13845" max="13845" width="10" style="34" bestFit="1" customWidth="1"/>
    <col min="13846" max="13850" width="6.7109375" style="34"/>
    <col min="13851" max="13851" width="11" style="34" bestFit="1" customWidth="1"/>
    <col min="13852" max="13852" width="14" style="34" customWidth="1"/>
    <col min="13853" max="13857" width="6.7109375" style="34"/>
    <col min="13858" max="13858" width="12.42578125" style="34" bestFit="1" customWidth="1"/>
    <col min="13859" max="14080" width="6.7109375" style="34"/>
    <col min="14081" max="14081" width="3.7109375" style="34" customWidth="1"/>
    <col min="14082" max="14082" width="5" style="34" customWidth="1"/>
    <col min="14083" max="14085" width="4.7109375" style="34" customWidth="1"/>
    <col min="14086" max="14086" width="15.28515625" style="34" customWidth="1"/>
    <col min="14087" max="14087" width="14.140625" style="34" customWidth="1"/>
    <col min="14088" max="14088" width="20.7109375" style="34" customWidth="1"/>
    <col min="14089" max="14089" width="12.140625" style="34" customWidth="1"/>
    <col min="14090" max="14090" width="10.42578125" style="34" customWidth="1"/>
    <col min="14091" max="14091" width="10.28515625" style="34" customWidth="1"/>
    <col min="14092" max="14092" width="9.7109375" style="34" customWidth="1"/>
    <col min="14093" max="14093" width="10.85546875" style="34" customWidth="1"/>
    <col min="14094" max="14094" width="21.42578125" style="34" customWidth="1"/>
    <col min="14095" max="14095" width="15.42578125" style="34" customWidth="1"/>
    <col min="14096" max="14100" width="6.7109375" style="34"/>
    <col min="14101" max="14101" width="10" style="34" bestFit="1" customWidth="1"/>
    <col min="14102" max="14106" width="6.7109375" style="34"/>
    <col min="14107" max="14107" width="11" style="34" bestFit="1" customWidth="1"/>
    <col min="14108" max="14108" width="14" style="34" customWidth="1"/>
    <col min="14109" max="14113" width="6.7109375" style="34"/>
    <col min="14114" max="14114" width="12.42578125" style="34" bestFit="1" customWidth="1"/>
    <col min="14115" max="14336" width="6.7109375" style="34"/>
    <col min="14337" max="14337" width="3.7109375" style="34" customWidth="1"/>
    <col min="14338" max="14338" width="5" style="34" customWidth="1"/>
    <col min="14339" max="14341" width="4.7109375" style="34" customWidth="1"/>
    <col min="14342" max="14342" width="15.28515625" style="34" customWidth="1"/>
    <col min="14343" max="14343" width="14.140625" style="34" customWidth="1"/>
    <col min="14344" max="14344" width="20.7109375" style="34" customWidth="1"/>
    <col min="14345" max="14345" width="12.140625" style="34" customWidth="1"/>
    <col min="14346" max="14346" width="10.42578125" style="34" customWidth="1"/>
    <col min="14347" max="14347" width="10.28515625" style="34" customWidth="1"/>
    <col min="14348" max="14348" width="9.7109375" style="34" customWidth="1"/>
    <col min="14349" max="14349" width="10.85546875" style="34" customWidth="1"/>
    <col min="14350" max="14350" width="21.42578125" style="34" customWidth="1"/>
    <col min="14351" max="14351" width="15.42578125" style="34" customWidth="1"/>
    <col min="14352" max="14356" width="6.7109375" style="34"/>
    <col min="14357" max="14357" width="10" style="34" bestFit="1" customWidth="1"/>
    <col min="14358" max="14362" width="6.7109375" style="34"/>
    <col min="14363" max="14363" width="11" style="34" bestFit="1" customWidth="1"/>
    <col min="14364" max="14364" width="14" style="34" customWidth="1"/>
    <col min="14365" max="14369" width="6.7109375" style="34"/>
    <col min="14370" max="14370" width="12.42578125" style="34" bestFit="1" customWidth="1"/>
    <col min="14371" max="14592" width="6.7109375" style="34"/>
    <col min="14593" max="14593" width="3.7109375" style="34" customWidth="1"/>
    <col min="14594" max="14594" width="5" style="34" customWidth="1"/>
    <col min="14595" max="14597" width="4.7109375" style="34" customWidth="1"/>
    <col min="14598" max="14598" width="15.28515625" style="34" customWidth="1"/>
    <col min="14599" max="14599" width="14.140625" style="34" customWidth="1"/>
    <col min="14600" max="14600" width="20.7109375" style="34" customWidth="1"/>
    <col min="14601" max="14601" width="12.140625" style="34" customWidth="1"/>
    <col min="14602" max="14602" width="10.42578125" style="34" customWidth="1"/>
    <col min="14603" max="14603" width="10.28515625" style="34" customWidth="1"/>
    <col min="14604" max="14604" width="9.7109375" style="34" customWidth="1"/>
    <col min="14605" max="14605" width="10.85546875" style="34" customWidth="1"/>
    <col min="14606" max="14606" width="21.42578125" style="34" customWidth="1"/>
    <col min="14607" max="14607" width="15.42578125" style="34" customWidth="1"/>
    <col min="14608" max="14612" width="6.7109375" style="34"/>
    <col min="14613" max="14613" width="10" style="34" bestFit="1" customWidth="1"/>
    <col min="14614" max="14618" width="6.7109375" style="34"/>
    <col min="14619" max="14619" width="11" style="34" bestFit="1" customWidth="1"/>
    <col min="14620" max="14620" width="14" style="34" customWidth="1"/>
    <col min="14621" max="14625" width="6.7109375" style="34"/>
    <col min="14626" max="14626" width="12.42578125" style="34" bestFit="1" customWidth="1"/>
    <col min="14627" max="14848" width="6.7109375" style="34"/>
    <col min="14849" max="14849" width="3.7109375" style="34" customWidth="1"/>
    <col min="14850" max="14850" width="5" style="34" customWidth="1"/>
    <col min="14851" max="14853" width="4.7109375" style="34" customWidth="1"/>
    <col min="14854" max="14854" width="15.28515625" style="34" customWidth="1"/>
    <col min="14855" max="14855" width="14.140625" style="34" customWidth="1"/>
    <col min="14856" max="14856" width="20.7109375" style="34" customWidth="1"/>
    <col min="14857" max="14857" width="12.140625" style="34" customWidth="1"/>
    <col min="14858" max="14858" width="10.42578125" style="34" customWidth="1"/>
    <col min="14859" max="14859" width="10.28515625" style="34" customWidth="1"/>
    <col min="14860" max="14860" width="9.7109375" style="34" customWidth="1"/>
    <col min="14861" max="14861" width="10.85546875" style="34" customWidth="1"/>
    <col min="14862" max="14862" width="21.42578125" style="34" customWidth="1"/>
    <col min="14863" max="14863" width="15.42578125" style="34" customWidth="1"/>
    <col min="14864" max="14868" width="6.7109375" style="34"/>
    <col min="14869" max="14869" width="10" style="34" bestFit="1" customWidth="1"/>
    <col min="14870" max="14874" width="6.7109375" style="34"/>
    <col min="14875" max="14875" width="11" style="34" bestFit="1" customWidth="1"/>
    <col min="14876" max="14876" width="14" style="34" customWidth="1"/>
    <col min="14877" max="14881" width="6.7109375" style="34"/>
    <col min="14882" max="14882" width="12.42578125" style="34" bestFit="1" customWidth="1"/>
    <col min="14883" max="15104" width="6.7109375" style="34"/>
    <col min="15105" max="15105" width="3.7109375" style="34" customWidth="1"/>
    <col min="15106" max="15106" width="5" style="34" customWidth="1"/>
    <col min="15107" max="15109" width="4.7109375" style="34" customWidth="1"/>
    <col min="15110" max="15110" width="15.28515625" style="34" customWidth="1"/>
    <col min="15111" max="15111" width="14.140625" style="34" customWidth="1"/>
    <col min="15112" max="15112" width="20.7109375" style="34" customWidth="1"/>
    <col min="15113" max="15113" width="12.140625" style="34" customWidth="1"/>
    <col min="15114" max="15114" width="10.42578125" style="34" customWidth="1"/>
    <col min="15115" max="15115" width="10.28515625" style="34" customWidth="1"/>
    <col min="15116" max="15116" width="9.7109375" style="34" customWidth="1"/>
    <col min="15117" max="15117" width="10.85546875" style="34" customWidth="1"/>
    <col min="15118" max="15118" width="21.42578125" style="34" customWidth="1"/>
    <col min="15119" max="15119" width="15.42578125" style="34" customWidth="1"/>
    <col min="15120" max="15124" width="6.7109375" style="34"/>
    <col min="15125" max="15125" width="10" style="34" bestFit="1" customWidth="1"/>
    <col min="15126" max="15130" width="6.7109375" style="34"/>
    <col min="15131" max="15131" width="11" style="34" bestFit="1" customWidth="1"/>
    <col min="15132" max="15132" width="14" style="34" customWidth="1"/>
    <col min="15133" max="15137" width="6.7109375" style="34"/>
    <col min="15138" max="15138" width="12.42578125" style="34" bestFit="1" customWidth="1"/>
    <col min="15139" max="15360" width="6.7109375" style="34"/>
    <col min="15361" max="15361" width="3.7109375" style="34" customWidth="1"/>
    <col min="15362" max="15362" width="5" style="34" customWidth="1"/>
    <col min="15363" max="15365" width="4.7109375" style="34" customWidth="1"/>
    <col min="15366" max="15366" width="15.28515625" style="34" customWidth="1"/>
    <col min="15367" max="15367" width="14.140625" style="34" customWidth="1"/>
    <col min="15368" max="15368" width="20.7109375" style="34" customWidth="1"/>
    <col min="15369" max="15369" width="12.140625" style="34" customWidth="1"/>
    <col min="15370" max="15370" width="10.42578125" style="34" customWidth="1"/>
    <col min="15371" max="15371" width="10.28515625" style="34" customWidth="1"/>
    <col min="15372" max="15372" width="9.7109375" style="34" customWidth="1"/>
    <col min="15373" max="15373" width="10.85546875" style="34" customWidth="1"/>
    <col min="15374" max="15374" width="21.42578125" style="34" customWidth="1"/>
    <col min="15375" max="15375" width="15.42578125" style="34" customWidth="1"/>
    <col min="15376" max="15380" width="6.7109375" style="34"/>
    <col min="15381" max="15381" width="10" style="34" bestFit="1" customWidth="1"/>
    <col min="15382" max="15386" width="6.7109375" style="34"/>
    <col min="15387" max="15387" width="11" style="34" bestFit="1" customWidth="1"/>
    <col min="15388" max="15388" width="14" style="34" customWidth="1"/>
    <col min="15389" max="15393" width="6.7109375" style="34"/>
    <col min="15394" max="15394" width="12.42578125" style="34" bestFit="1" customWidth="1"/>
    <col min="15395" max="15616" width="6.7109375" style="34"/>
    <col min="15617" max="15617" width="3.7109375" style="34" customWidth="1"/>
    <col min="15618" max="15618" width="5" style="34" customWidth="1"/>
    <col min="15619" max="15621" width="4.7109375" style="34" customWidth="1"/>
    <col min="15622" max="15622" width="15.28515625" style="34" customWidth="1"/>
    <col min="15623" max="15623" width="14.140625" style="34" customWidth="1"/>
    <col min="15624" max="15624" width="20.7109375" style="34" customWidth="1"/>
    <col min="15625" max="15625" width="12.140625" style="34" customWidth="1"/>
    <col min="15626" max="15626" width="10.42578125" style="34" customWidth="1"/>
    <col min="15627" max="15627" width="10.28515625" style="34" customWidth="1"/>
    <col min="15628" max="15628" width="9.7109375" style="34" customWidth="1"/>
    <col min="15629" max="15629" width="10.85546875" style="34" customWidth="1"/>
    <col min="15630" max="15630" width="21.42578125" style="34" customWidth="1"/>
    <col min="15631" max="15631" width="15.42578125" style="34" customWidth="1"/>
    <col min="15632" max="15636" width="6.7109375" style="34"/>
    <col min="15637" max="15637" width="10" style="34" bestFit="1" customWidth="1"/>
    <col min="15638" max="15642" width="6.7109375" style="34"/>
    <col min="15643" max="15643" width="11" style="34" bestFit="1" customWidth="1"/>
    <col min="15644" max="15644" width="14" style="34" customWidth="1"/>
    <col min="15645" max="15649" width="6.7109375" style="34"/>
    <col min="15650" max="15650" width="12.42578125" style="34" bestFit="1" customWidth="1"/>
    <col min="15651" max="15872" width="6.7109375" style="34"/>
    <col min="15873" max="15873" width="3.7109375" style="34" customWidth="1"/>
    <col min="15874" max="15874" width="5" style="34" customWidth="1"/>
    <col min="15875" max="15877" width="4.7109375" style="34" customWidth="1"/>
    <col min="15878" max="15878" width="15.28515625" style="34" customWidth="1"/>
    <col min="15879" max="15879" width="14.140625" style="34" customWidth="1"/>
    <col min="15880" max="15880" width="20.7109375" style="34" customWidth="1"/>
    <col min="15881" max="15881" width="12.140625" style="34" customWidth="1"/>
    <col min="15882" max="15882" width="10.42578125" style="34" customWidth="1"/>
    <col min="15883" max="15883" width="10.28515625" style="34" customWidth="1"/>
    <col min="15884" max="15884" width="9.7109375" style="34" customWidth="1"/>
    <col min="15885" max="15885" width="10.85546875" style="34" customWidth="1"/>
    <col min="15886" max="15886" width="21.42578125" style="34" customWidth="1"/>
    <col min="15887" max="15887" width="15.42578125" style="34" customWidth="1"/>
    <col min="15888" max="15892" width="6.7109375" style="34"/>
    <col min="15893" max="15893" width="10" style="34" bestFit="1" customWidth="1"/>
    <col min="15894" max="15898" width="6.7109375" style="34"/>
    <col min="15899" max="15899" width="11" style="34" bestFit="1" customWidth="1"/>
    <col min="15900" max="15900" width="14" style="34" customWidth="1"/>
    <col min="15901" max="15905" width="6.7109375" style="34"/>
    <col min="15906" max="15906" width="12.42578125" style="34" bestFit="1" customWidth="1"/>
    <col min="15907" max="16128" width="6.7109375" style="34"/>
    <col min="16129" max="16129" width="3.7109375" style="34" customWidth="1"/>
    <col min="16130" max="16130" width="5" style="34" customWidth="1"/>
    <col min="16131" max="16133" width="4.7109375" style="34" customWidth="1"/>
    <col min="16134" max="16134" width="15.28515625" style="34" customWidth="1"/>
    <col min="16135" max="16135" width="14.140625" style="34" customWidth="1"/>
    <col min="16136" max="16136" width="20.7109375" style="34" customWidth="1"/>
    <col min="16137" max="16137" width="12.140625" style="34" customWidth="1"/>
    <col min="16138" max="16138" width="10.42578125" style="34" customWidth="1"/>
    <col min="16139" max="16139" width="10.28515625" style="34" customWidth="1"/>
    <col min="16140" max="16140" width="9.7109375" style="34" customWidth="1"/>
    <col min="16141" max="16141" width="10.85546875" style="34" customWidth="1"/>
    <col min="16142" max="16142" width="21.42578125" style="34" customWidth="1"/>
    <col min="16143" max="16143" width="15.42578125" style="34" customWidth="1"/>
    <col min="16144" max="16148" width="6.7109375" style="34"/>
    <col min="16149" max="16149" width="10" style="34" bestFit="1" customWidth="1"/>
    <col min="16150" max="16154" width="6.7109375" style="34"/>
    <col min="16155" max="16155" width="11" style="34" bestFit="1" customWidth="1"/>
    <col min="16156" max="16156" width="14" style="34" customWidth="1"/>
    <col min="16157" max="16161" width="6.7109375" style="34"/>
    <col min="16162" max="16162" width="12.42578125" style="34" bestFit="1" customWidth="1"/>
    <col min="16163" max="16384" width="6.7109375" style="34"/>
  </cols>
  <sheetData>
    <row r="1" spans="1:39" ht="12.75" customHeight="1" x14ac:dyDescent="0.2">
      <c r="A1" s="418" t="s">
        <v>0</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20"/>
    </row>
    <row r="2" spans="1:39" x14ac:dyDescent="0.2">
      <c r="A2" s="421"/>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3"/>
    </row>
    <row r="3" spans="1:39" x14ac:dyDescent="0.2">
      <c r="A3" s="37"/>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9"/>
    </row>
    <row r="4" spans="1:39" ht="13.5" thickBot="1" x14ac:dyDescent="0.25">
      <c r="A4" s="40"/>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2"/>
    </row>
    <row r="5" spans="1:39" ht="12.75" customHeight="1" x14ac:dyDescent="0.2">
      <c r="A5" s="424" t="s">
        <v>70</v>
      </c>
      <c r="B5" s="424"/>
      <c r="C5" s="424"/>
      <c r="D5" s="424"/>
      <c r="E5" s="424"/>
      <c r="F5" s="424"/>
      <c r="G5" s="424"/>
      <c r="H5" s="424"/>
      <c r="I5" s="424"/>
      <c r="J5" s="424"/>
      <c r="K5" s="424"/>
      <c r="L5" s="424"/>
      <c r="M5" s="424" t="s">
        <v>71</v>
      </c>
      <c r="N5" s="424"/>
      <c r="O5" s="424"/>
      <c r="P5" s="424"/>
      <c r="Q5" s="424"/>
      <c r="R5" s="424"/>
      <c r="S5" s="424"/>
      <c r="T5" s="424"/>
      <c r="U5" s="424"/>
      <c r="V5" s="424"/>
      <c r="W5" s="424"/>
      <c r="X5" s="424"/>
      <c r="Y5" s="424"/>
      <c r="Z5" s="424"/>
      <c r="AA5" s="424"/>
      <c r="AB5" s="424"/>
      <c r="AC5" s="424"/>
      <c r="AD5" s="393" t="s">
        <v>72</v>
      </c>
      <c r="AE5" s="394"/>
      <c r="AF5" s="394"/>
      <c r="AG5" s="394"/>
      <c r="AH5" s="394"/>
      <c r="AI5" s="394"/>
      <c r="AJ5" s="394"/>
      <c r="AK5" s="394"/>
      <c r="AL5" s="394"/>
      <c r="AM5" s="394"/>
    </row>
    <row r="6" spans="1:39" ht="44.25" customHeight="1" x14ac:dyDescent="0.2">
      <c r="A6" s="427" t="s">
        <v>73</v>
      </c>
      <c r="B6" s="428"/>
      <c r="C6" s="428"/>
      <c r="D6" s="428"/>
      <c r="E6" s="428"/>
      <c r="F6" s="428"/>
      <c r="G6" s="428"/>
      <c r="H6" s="428"/>
      <c r="I6" s="428"/>
      <c r="J6" s="428"/>
      <c r="K6" s="428"/>
      <c r="L6" s="429"/>
      <c r="M6" s="430" t="s">
        <v>74</v>
      </c>
      <c r="N6" s="430"/>
      <c r="O6" s="430"/>
      <c r="P6" s="430"/>
      <c r="Q6" s="430"/>
      <c r="R6" s="430"/>
      <c r="S6" s="430"/>
      <c r="T6" s="430"/>
      <c r="U6" s="430"/>
      <c r="V6" s="430"/>
      <c r="W6" s="430"/>
      <c r="X6" s="430"/>
      <c r="Y6" s="430"/>
      <c r="Z6" s="430"/>
      <c r="AA6" s="430"/>
      <c r="AB6" s="430"/>
      <c r="AC6" s="430"/>
      <c r="AD6" s="425"/>
      <c r="AE6" s="426"/>
      <c r="AF6" s="426"/>
      <c r="AG6" s="426"/>
      <c r="AH6" s="426"/>
      <c r="AI6" s="426"/>
      <c r="AJ6" s="426"/>
      <c r="AK6" s="426"/>
      <c r="AL6" s="426"/>
      <c r="AM6" s="426"/>
    </row>
    <row r="7" spans="1:39" ht="12.75" customHeight="1" x14ac:dyDescent="0.2">
      <c r="A7" s="370" t="s">
        <v>6</v>
      </c>
      <c r="B7" s="370"/>
      <c r="C7" s="370"/>
      <c r="D7" s="370"/>
      <c r="E7" s="370"/>
      <c r="F7" s="370"/>
      <c r="G7" s="370"/>
      <c r="H7" s="370"/>
      <c r="I7" s="370"/>
      <c r="J7" s="370"/>
      <c r="K7" s="370"/>
      <c r="L7" s="370"/>
      <c r="M7" s="370"/>
      <c r="N7" s="370"/>
      <c r="O7" s="370"/>
      <c r="P7" s="415" t="s">
        <v>7</v>
      </c>
      <c r="Q7" s="415"/>
      <c r="R7" s="415"/>
      <c r="S7" s="415"/>
      <c r="T7" s="415"/>
      <c r="U7" s="415"/>
      <c r="V7" s="415"/>
      <c r="W7" s="415"/>
      <c r="X7" s="415"/>
      <c r="Y7" s="415"/>
      <c r="Z7" s="415"/>
      <c r="AA7" s="415"/>
      <c r="AB7" s="416" t="s">
        <v>8</v>
      </c>
      <c r="AC7" s="416"/>
      <c r="AD7" s="416"/>
      <c r="AE7" s="416"/>
      <c r="AF7" s="416"/>
      <c r="AG7" s="416"/>
      <c r="AH7" s="416"/>
      <c r="AI7" s="416"/>
      <c r="AJ7" s="416"/>
      <c r="AK7" s="416"/>
      <c r="AL7" s="416"/>
      <c r="AM7" s="416"/>
    </row>
    <row r="8" spans="1:39" ht="27" customHeight="1" x14ac:dyDescent="0.2">
      <c r="A8" s="370" t="s">
        <v>9</v>
      </c>
      <c r="B8" s="417" t="s">
        <v>10</v>
      </c>
      <c r="C8" s="417"/>
      <c r="D8" s="417"/>
      <c r="E8" s="417"/>
      <c r="F8" s="370" t="s">
        <v>11</v>
      </c>
      <c r="G8" s="370" t="s">
        <v>12</v>
      </c>
      <c r="H8" s="370" t="s">
        <v>13</v>
      </c>
      <c r="I8" s="370" t="s">
        <v>14</v>
      </c>
      <c r="J8" s="370" t="s">
        <v>15</v>
      </c>
      <c r="K8" s="370" t="s">
        <v>16</v>
      </c>
      <c r="L8" s="370"/>
      <c r="M8" s="370" t="s">
        <v>17</v>
      </c>
      <c r="N8" s="370" t="s">
        <v>75</v>
      </c>
      <c r="O8" s="370" t="s">
        <v>19</v>
      </c>
      <c r="P8" s="414" t="s">
        <v>20</v>
      </c>
      <c r="Q8" s="414" t="s">
        <v>21</v>
      </c>
      <c r="R8" s="414" t="s">
        <v>22</v>
      </c>
      <c r="S8" s="414" t="s">
        <v>23</v>
      </c>
      <c r="T8" s="414" t="s">
        <v>24</v>
      </c>
      <c r="U8" s="414" t="s">
        <v>25</v>
      </c>
      <c r="V8" s="414" t="s">
        <v>26</v>
      </c>
      <c r="W8" s="414" t="s">
        <v>27</v>
      </c>
      <c r="X8" s="414" t="s">
        <v>28</v>
      </c>
      <c r="Y8" s="414" t="s">
        <v>29</v>
      </c>
      <c r="Z8" s="414" t="s">
        <v>30</v>
      </c>
      <c r="AA8" s="414" t="s">
        <v>31</v>
      </c>
      <c r="AB8" s="403" t="s">
        <v>20</v>
      </c>
      <c r="AC8" s="403" t="s">
        <v>21</v>
      </c>
      <c r="AD8" s="403" t="s">
        <v>22</v>
      </c>
      <c r="AE8" s="403" t="s">
        <v>23</v>
      </c>
      <c r="AF8" s="403" t="s">
        <v>24</v>
      </c>
      <c r="AG8" s="43" t="s">
        <v>25</v>
      </c>
      <c r="AH8" s="403" t="s">
        <v>26</v>
      </c>
      <c r="AI8" s="403" t="s">
        <v>27</v>
      </c>
      <c r="AJ8" s="403" t="s">
        <v>28</v>
      </c>
      <c r="AK8" s="403" t="s">
        <v>29</v>
      </c>
      <c r="AL8" s="403" t="s">
        <v>30</v>
      </c>
      <c r="AM8" s="403" t="s">
        <v>31</v>
      </c>
    </row>
    <row r="9" spans="1:39" ht="22.5" customHeight="1" x14ac:dyDescent="0.2">
      <c r="A9" s="370"/>
      <c r="B9" s="44">
        <v>1</v>
      </c>
      <c r="C9" s="44">
        <v>2</v>
      </c>
      <c r="D9" s="44">
        <v>3</v>
      </c>
      <c r="E9" s="44">
        <v>4</v>
      </c>
      <c r="F9" s="370"/>
      <c r="G9" s="370"/>
      <c r="H9" s="370"/>
      <c r="I9" s="370"/>
      <c r="J9" s="370"/>
      <c r="K9" s="44" t="s">
        <v>33</v>
      </c>
      <c r="L9" s="44" t="s">
        <v>34</v>
      </c>
      <c r="M9" s="370"/>
      <c r="N9" s="370"/>
      <c r="O9" s="370"/>
      <c r="P9" s="414"/>
      <c r="Q9" s="414"/>
      <c r="R9" s="414"/>
      <c r="S9" s="414"/>
      <c r="T9" s="414"/>
      <c r="U9" s="414"/>
      <c r="V9" s="414"/>
      <c r="W9" s="414"/>
      <c r="X9" s="414"/>
      <c r="Y9" s="414"/>
      <c r="Z9" s="414"/>
      <c r="AA9" s="414"/>
      <c r="AB9" s="403"/>
      <c r="AC9" s="403"/>
      <c r="AD9" s="403"/>
      <c r="AE9" s="403"/>
      <c r="AF9" s="403"/>
      <c r="AG9" s="43"/>
      <c r="AH9" s="403"/>
      <c r="AI9" s="403"/>
      <c r="AJ9" s="403"/>
      <c r="AK9" s="403"/>
      <c r="AL9" s="403"/>
      <c r="AM9" s="403"/>
    </row>
    <row r="10" spans="1:39" ht="101.25" customHeight="1" x14ac:dyDescent="0.2">
      <c r="A10" s="45">
        <v>1</v>
      </c>
      <c r="B10" s="46" t="s">
        <v>76</v>
      </c>
      <c r="C10" s="46"/>
      <c r="D10" s="46"/>
      <c r="E10" s="47"/>
      <c r="F10" s="48" t="s">
        <v>77</v>
      </c>
      <c r="G10" s="47" t="s">
        <v>78</v>
      </c>
      <c r="H10" s="47" t="s">
        <v>79</v>
      </c>
      <c r="I10" s="47" t="s">
        <v>80</v>
      </c>
      <c r="J10" s="49" t="s">
        <v>81</v>
      </c>
      <c r="K10" s="45" t="s">
        <v>82</v>
      </c>
      <c r="L10" s="49" t="s">
        <v>43</v>
      </c>
      <c r="M10" s="47" t="s">
        <v>83</v>
      </c>
      <c r="N10" s="47" t="s">
        <v>84</v>
      </c>
      <c r="O10" s="47" t="s">
        <v>85</v>
      </c>
      <c r="P10" s="50" t="s">
        <v>86</v>
      </c>
      <c r="Q10" s="50" t="s">
        <v>86</v>
      </c>
      <c r="R10" s="50" t="s">
        <v>86</v>
      </c>
      <c r="S10" s="50" t="s">
        <v>86</v>
      </c>
      <c r="T10" s="50" t="s">
        <v>86</v>
      </c>
      <c r="U10" s="51">
        <f>1/1</f>
        <v>1</v>
      </c>
      <c r="V10" s="50"/>
      <c r="W10" s="50"/>
      <c r="X10" s="51"/>
      <c r="Y10" s="52"/>
      <c r="Z10" s="52"/>
      <c r="AA10" s="53"/>
      <c r="AB10" s="54"/>
      <c r="AC10" s="52"/>
      <c r="AD10" s="52"/>
      <c r="AE10" s="52"/>
      <c r="AF10" s="52"/>
      <c r="AG10" s="54"/>
      <c r="AH10" s="52"/>
      <c r="AI10" s="54"/>
      <c r="AJ10" s="52"/>
      <c r="AK10" s="52"/>
      <c r="AL10" s="52"/>
      <c r="AM10" s="54"/>
    </row>
    <row r="11" spans="1:39" ht="101.25" customHeight="1" x14ac:dyDescent="0.2">
      <c r="A11" s="45">
        <v>2</v>
      </c>
      <c r="B11" s="46" t="s">
        <v>76</v>
      </c>
      <c r="C11" s="46"/>
      <c r="D11" s="46"/>
      <c r="E11" s="47"/>
      <c r="F11" s="55" t="s">
        <v>87</v>
      </c>
      <c r="G11" s="55" t="s">
        <v>88</v>
      </c>
      <c r="H11" s="17" t="s">
        <v>89</v>
      </c>
      <c r="I11" s="47" t="s">
        <v>80</v>
      </c>
      <c r="J11" s="49" t="s">
        <v>90</v>
      </c>
      <c r="K11" s="45" t="s">
        <v>91</v>
      </c>
      <c r="L11" s="56">
        <v>3</v>
      </c>
      <c r="M11" s="47" t="s">
        <v>83</v>
      </c>
      <c r="N11" s="47" t="s">
        <v>92</v>
      </c>
      <c r="O11" s="47" t="s">
        <v>85</v>
      </c>
      <c r="P11" s="50" t="s">
        <v>86</v>
      </c>
      <c r="Q11" s="50" t="s">
        <v>86</v>
      </c>
      <c r="R11" s="50" t="s">
        <v>86</v>
      </c>
      <c r="S11" s="50" t="s">
        <v>86</v>
      </c>
      <c r="T11" s="50" t="s">
        <v>86</v>
      </c>
      <c r="U11" s="51">
        <f>2/5</f>
        <v>0.4</v>
      </c>
      <c r="V11" s="50"/>
      <c r="W11" s="50"/>
      <c r="X11" s="51"/>
      <c r="Y11" s="52"/>
      <c r="Z11" s="52"/>
      <c r="AA11" s="54"/>
      <c r="AB11" s="54"/>
      <c r="AC11" s="52"/>
      <c r="AD11" s="52"/>
      <c r="AE11" s="52"/>
      <c r="AF11" s="52"/>
      <c r="AG11" s="57"/>
      <c r="AH11" s="52"/>
      <c r="AI11" s="52"/>
      <c r="AJ11" s="52"/>
      <c r="AK11" s="52"/>
      <c r="AL11" s="52"/>
      <c r="AM11" s="54"/>
    </row>
    <row r="12" spans="1:39" ht="101.25" customHeight="1" x14ac:dyDescent="0.2">
      <c r="A12" s="45">
        <v>3</v>
      </c>
      <c r="B12" s="46" t="s">
        <v>76</v>
      </c>
      <c r="C12" s="46"/>
      <c r="D12" s="46"/>
      <c r="E12" s="47"/>
      <c r="F12" s="55" t="s">
        <v>93</v>
      </c>
      <c r="G12" s="47" t="s">
        <v>94</v>
      </c>
      <c r="H12" s="17" t="s">
        <v>95</v>
      </c>
      <c r="I12" s="47" t="s">
        <v>80</v>
      </c>
      <c r="J12" s="49" t="s">
        <v>96</v>
      </c>
      <c r="K12" s="45" t="s">
        <v>97</v>
      </c>
      <c r="L12" s="58">
        <v>3</v>
      </c>
      <c r="M12" s="47" t="s">
        <v>83</v>
      </c>
      <c r="N12" s="47" t="s">
        <v>98</v>
      </c>
      <c r="O12" s="47" t="s">
        <v>85</v>
      </c>
      <c r="P12" s="50" t="s">
        <v>86</v>
      </c>
      <c r="Q12" s="50" t="s">
        <v>86</v>
      </c>
      <c r="R12" s="50" t="s">
        <v>86</v>
      </c>
      <c r="S12" s="50" t="s">
        <v>86</v>
      </c>
      <c r="T12" s="50" t="s">
        <v>86</v>
      </c>
      <c r="U12" s="51">
        <f>4/5</f>
        <v>0.8</v>
      </c>
      <c r="V12" s="50"/>
      <c r="W12" s="50"/>
      <c r="X12" s="51"/>
      <c r="Y12" s="52"/>
      <c r="Z12" s="52"/>
      <c r="AA12" s="54"/>
      <c r="AB12" s="54"/>
      <c r="AC12" s="52"/>
      <c r="AD12" s="52"/>
      <c r="AE12" s="52"/>
      <c r="AF12" s="52"/>
      <c r="AG12" s="57"/>
      <c r="AH12" s="52"/>
      <c r="AI12" s="52"/>
      <c r="AJ12" s="52"/>
      <c r="AK12" s="52"/>
      <c r="AL12" s="52"/>
      <c r="AM12" s="54"/>
    </row>
    <row r="13" spans="1:39" ht="141.75" customHeight="1" x14ac:dyDescent="0.2">
      <c r="A13" s="45">
        <v>4</v>
      </c>
      <c r="B13" s="46" t="s">
        <v>76</v>
      </c>
      <c r="C13" s="46"/>
      <c r="D13" s="46"/>
      <c r="E13" s="47"/>
      <c r="F13" s="55" t="s">
        <v>99</v>
      </c>
      <c r="G13" s="47" t="s">
        <v>100</v>
      </c>
      <c r="H13" s="47" t="s">
        <v>101</v>
      </c>
      <c r="I13" s="47" t="s">
        <v>80</v>
      </c>
      <c r="J13" s="49" t="s">
        <v>102</v>
      </c>
      <c r="K13" s="45" t="s">
        <v>103</v>
      </c>
      <c r="L13" s="49" t="s">
        <v>104</v>
      </c>
      <c r="M13" s="47" t="s">
        <v>83</v>
      </c>
      <c r="N13" s="47" t="s">
        <v>105</v>
      </c>
      <c r="O13" s="47" t="s">
        <v>85</v>
      </c>
      <c r="P13" s="50" t="s">
        <v>86</v>
      </c>
      <c r="Q13" s="50" t="s">
        <v>86</v>
      </c>
      <c r="R13" s="50" t="s">
        <v>86</v>
      </c>
      <c r="S13" s="50" t="s">
        <v>86</v>
      </c>
      <c r="T13" s="50" t="s">
        <v>86</v>
      </c>
      <c r="U13" s="51">
        <f>48/50</f>
        <v>0.96</v>
      </c>
      <c r="V13" s="50"/>
      <c r="W13" s="50"/>
      <c r="X13" s="51"/>
      <c r="Y13" s="52"/>
      <c r="Z13" s="52"/>
      <c r="AA13" s="54"/>
      <c r="AB13" s="54"/>
      <c r="AC13" s="52"/>
      <c r="AD13" s="52"/>
      <c r="AE13" s="52"/>
      <c r="AF13" s="52"/>
      <c r="AG13" s="54"/>
      <c r="AH13" s="52"/>
      <c r="AI13" s="52"/>
      <c r="AJ13" s="52"/>
      <c r="AK13" s="52"/>
      <c r="AL13" s="52"/>
      <c r="AM13" s="54"/>
    </row>
    <row r="14" spans="1:39" ht="177" customHeight="1" x14ac:dyDescent="0.2">
      <c r="A14" s="45">
        <v>5</v>
      </c>
      <c r="B14" s="46" t="s">
        <v>76</v>
      </c>
      <c r="C14" s="46"/>
      <c r="D14" s="59"/>
      <c r="E14" s="60"/>
      <c r="F14" s="61" t="s">
        <v>106</v>
      </c>
      <c r="G14" s="60" t="s">
        <v>107</v>
      </c>
      <c r="H14" s="60" t="s">
        <v>108</v>
      </c>
      <c r="I14" s="60" t="s">
        <v>38</v>
      </c>
      <c r="J14" s="62" t="s">
        <v>109</v>
      </c>
      <c r="K14" s="63" t="s">
        <v>110</v>
      </c>
      <c r="L14" s="63" t="s">
        <v>111</v>
      </c>
      <c r="M14" s="60" t="s">
        <v>83</v>
      </c>
      <c r="N14" s="60" t="s">
        <v>112</v>
      </c>
      <c r="O14" s="60" t="s">
        <v>85</v>
      </c>
      <c r="P14" s="50" t="s">
        <v>86</v>
      </c>
      <c r="Q14" s="50" t="s">
        <v>86</v>
      </c>
      <c r="R14" s="50" t="s">
        <v>86</v>
      </c>
      <c r="S14" s="50" t="s">
        <v>86</v>
      </c>
      <c r="T14" s="50" t="s">
        <v>86</v>
      </c>
      <c r="U14" s="50"/>
      <c r="V14" s="50"/>
      <c r="W14" s="50"/>
      <c r="X14" s="51"/>
      <c r="Y14" s="52"/>
      <c r="Z14" s="52"/>
      <c r="AA14" s="64"/>
      <c r="AB14" s="57"/>
      <c r="AC14" s="52"/>
      <c r="AD14" s="52"/>
      <c r="AE14" s="52"/>
      <c r="AF14" s="52"/>
      <c r="AG14" s="54"/>
      <c r="AH14" s="54"/>
      <c r="AI14" s="52"/>
      <c r="AJ14" s="52"/>
      <c r="AK14" s="52"/>
      <c r="AL14" s="52"/>
      <c r="AM14" s="52"/>
    </row>
    <row r="15" spans="1:39" ht="129" customHeight="1" x14ac:dyDescent="0.2">
      <c r="A15" s="45">
        <v>6</v>
      </c>
      <c r="B15" s="46"/>
      <c r="C15" s="46"/>
      <c r="D15" s="59" t="s">
        <v>76</v>
      </c>
      <c r="E15" s="60"/>
      <c r="F15" s="61" t="s">
        <v>113</v>
      </c>
      <c r="G15" s="60" t="s">
        <v>114</v>
      </c>
      <c r="H15" s="60" t="s">
        <v>115</v>
      </c>
      <c r="I15" s="60" t="s">
        <v>80</v>
      </c>
      <c r="J15" s="62" t="s">
        <v>109</v>
      </c>
      <c r="K15" s="63" t="s">
        <v>116</v>
      </c>
      <c r="L15" s="62" t="s">
        <v>117</v>
      </c>
      <c r="M15" s="60" t="s">
        <v>83</v>
      </c>
      <c r="N15" s="60" t="s">
        <v>118</v>
      </c>
      <c r="O15" s="60" t="s">
        <v>85</v>
      </c>
      <c r="P15" s="50" t="s">
        <v>86</v>
      </c>
      <c r="Q15" s="50" t="s">
        <v>86</v>
      </c>
      <c r="R15" s="50" t="s">
        <v>86</v>
      </c>
      <c r="S15" s="50" t="s">
        <v>86</v>
      </c>
      <c r="T15" s="50" t="s">
        <v>86</v>
      </c>
      <c r="U15" s="51">
        <f>318316048/530000000</f>
        <v>0.60059631698113203</v>
      </c>
      <c r="V15" s="50"/>
      <c r="W15" s="50"/>
      <c r="X15" s="51"/>
      <c r="Y15" s="52"/>
      <c r="Z15" s="52"/>
      <c r="AA15" s="54"/>
      <c r="AB15" s="52"/>
      <c r="AC15" s="52"/>
      <c r="AD15" s="52"/>
      <c r="AE15" s="52"/>
      <c r="AF15" s="52"/>
      <c r="AG15" s="54"/>
      <c r="AH15" s="54"/>
      <c r="AI15" s="52"/>
      <c r="AJ15" s="52"/>
      <c r="AK15" s="52"/>
      <c r="AL15" s="52"/>
      <c r="AM15" s="52"/>
    </row>
    <row r="16" spans="1:39" ht="122.25" customHeight="1" x14ac:dyDescent="0.2">
      <c r="A16" s="45"/>
      <c r="B16" s="46"/>
      <c r="C16" s="46"/>
      <c r="D16" s="65"/>
      <c r="E16" s="19" t="s">
        <v>76</v>
      </c>
      <c r="F16" s="66" t="s">
        <v>119</v>
      </c>
      <c r="G16" s="67" t="s">
        <v>120</v>
      </c>
      <c r="H16" s="67" t="s">
        <v>121</v>
      </c>
      <c r="I16" s="19" t="s">
        <v>122</v>
      </c>
      <c r="J16" s="68" t="s">
        <v>123</v>
      </c>
      <c r="K16" s="69" t="s">
        <v>124</v>
      </c>
      <c r="L16" s="70" t="s">
        <v>125</v>
      </c>
      <c r="M16" s="68" t="s">
        <v>83</v>
      </c>
      <c r="N16" s="19" t="s">
        <v>126</v>
      </c>
      <c r="O16" s="19" t="s">
        <v>85</v>
      </c>
      <c r="P16" s="50" t="s">
        <v>86</v>
      </c>
      <c r="Q16" s="50" t="s">
        <v>86</v>
      </c>
      <c r="R16" s="71">
        <f>0/44</f>
        <v>0</v>
      </c>
      <c r="S16" s="50" t="s">
        <v>86</v>
      </c>
      <c r="T16" s="50" t="s">
        <v>86</v>
      </c>
      <c r="U16" s="51">
        <f>7/80</f>
        <v>8.7499999999999994E-2</v>
      </c>
      <c r="V16" s="50"/>
      <c r="W16" s="50"/>
      <c r="X16" s="51"/>
      <c r="Y16" s="54"/>
      <c r="Z16" s="54"/>
      <c r="AA16" s="54"/>
      <c r="AB16" s="72"/>
      <c r="AC16" s="52"/>
      <c r="AD16" s="52"/>
      <c r="AE16" s="52"/>
      <c r="AF16" s="52"/>
      <c r="AG16" s="54"/>
      <c r="AH16" s="52"/>
      <c r="AI16" s="52"/>
      <c r="AJ16" s="52"/>
      <c r="AK16" s="52"/>
      <c r="AL16" s="52"/>
      <c r="AM16" s="52"/>
    </row>
    <row r="17" spans="1:53" s="73" customFormat="1" ht="12.75" customHeight="1" x14ac:dyDescent="0.2">
      <c r="A17" s="404" t="s">
        <v>65</v>
      </c>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3"/>
      <c r="AO17" s="3"/>
      <c r="AP17" s="3"/>
      <c r="AQ17" s="3"/>
      <c r="AR17" s="3"/>
      <c r="AS17" s="3"/>
      <c r="AT17" s="3"/>
      <c r="AU17" s="3"/>
      <c r="AV17" s="3"/>
      <c r="AW17" s="3"/>
      <c r="AX17" s="3"/>
      <c r="AY17" s="3"/>
      <c r="AZ17" s="3"/>
      <c r="BA17" s="3"/>
    </row>
    <row r="18" spans="1:53" s="3" customFormat="1" ht="12.75" customHeight="1" x14ac:dyDescent="0.2">
      <c r="A18" s="405" t="s">
        <v>127</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7"/>
    </row>
    <row r="19" spans="1:53" s="3" customFormat="1" x14ac:dyDescent="0.2">
      <c r="A19" s="408"/>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10"/>
    </row>
    <row r="20" spans="1:53" s="3" customFormat="1" ht="62.25" customHeight="1" x14ac:dyDescent="0.2">
      <c r="A20" s="408"/>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10"/>
    </row>
    <row r="21" spans="1:53" s="3" customFormat="1" ht="12.75" hidden="1" customHeight="1" x14ac:dyDescent="0.2">
      <c r="A21" s="408"/>
      <c r="B21" s="409"/>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10"/>
    </row>
    <row r="22" spans="1:53" s="3" customFormat="1" ht="29.25" hidden="1" customHeight="1" x14ac:dyDescent="0.2">
      <c r="A22" s="408"/>
      <c r="B22" s="409"/>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10"/>
    </row>
    <row r="23" spans="1:53" s="3" customFormat="1" ht="9" hidden="1" customHeight="1" x14ac:dyDescent="0.2">
      <c r="A23" s="408"/>
      <c r="B23" s="409"/>
      <c r="C23" s="409"/>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10"/>
    </row>
    <row r="24" spans="1:53" s="74" customFormat="1" ht="17.25" hidden="1" customHeight="1" x14ac:dyDescent="0.2">
      <c r="A24" s="408"/>
      <c r="B24" s="409"/>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10"/>
      <c r="AN24" s="3"/>
      <c r="AO24" s="3"/>
      <c r="AP24" s="3"/>
      <c r="AQ24" s="3"/>
      <c r="AR24" s="3"/>
      <c r="AS24" s="3"/>
      <c r="AT24" s="3"/>
      <c r="AU24" s="3"/>
      <c r="AV24" s="3"/>
      <c r="AW24" s="3"/>
      <c r="AX24" s="3"/>
      <c r="AY24" s="3"/>
      <c r="AZ24" s="3"/>
      <c r="BA24" s="3"/>
    </row>
    <row r="25" spans="1:53" ht="33" customHeight="1" x14ac:dyDescent="0.2">
      <c r="A25" s="411"/>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3"/>
    </row>
    <row r="30" spans="1:53" x14ac:dyDescent="0.2">
      <c r="N30" s="75"/>
    </row>
  </sheetData>
  <mergeCells count="45">
    <mergeCell ref="A1:AM2"/>
    <mergeCell ref="A5:L5"/>
    <mergeCell ref="M5:AC5"/>
    <mergeCell ref="AD5:AM6"/>
    <mergeCell ref="A6:L6"/>
    <mergeCell ref="M6:AC6"/>
    <mergeCell ref="Q8:Q9"/>
    <mergeCell ref="A7:O7"/>
    <mergeCell ref="P7:AA7"/>
    <mergeCell ref="AB7:AM7"/>
    <mergeCell ref="A8:A9"/>
    <mergeCell ref="B8:E8"/>
    <mergeCell ref="F8:F9"/>
    <mergeCell ref="G8:G9"/>
    <mergeCell ref="H8:H9"/>
    <mergeCell ref="I8:I9"/>
    <mergeCell ref="J8:J9"/>
    <mergeCell ref="K8:L8"/>
    <mergeCell ref="M8:M9"/>
    <mergeCell ref="N8:N9"/>
    <mergeCell ref="O8:O9"/>
    <mergeCell ref="P8:P9"/>
    <mergeCell ref="AC8:AC9"/>
    <mergeCell ref="R8:R9"/>
    <mergeCell ref="S8:S9"/>
    <mergeCell ref="T8:T9"/>
    <mergeCell ref="U8:U9"/>
    <mergeCell ref="V8:V9"/>
    <mergeCell ref="W8:W9"/>
    <mergeCell ref="AK8:AK9"/>
    <mergeCell ref="AL8:AL9"/>
    <mergeCell ref="AM8:AM9"/>
    <mergeCell ref="A17:AM17"/>
    <mergeCell ref="A18:AM25"/>
    <mergeCell ref="AD8:AD9"/>
    <mergeCell ref="AE8:AE9"/>
    <mergeCell ref="AF8:AF9"/>
    <mergeCell ref="AH8:AH9"/>
    <mergeCell ref="AI8:AI9"/>
    <mergeCell ref="AJ8:AJ9"/>
    <mergeCell ref="X8:X9"/>
    <mergeCell ref="Y8:Y9"/>
    <mergeCell ref="Z8:Z9"/>
    <mergeCell ref="AA8:AA9"/>
    <mergeCell ref="AB8:AB9"/>
  </mergeCells>
  <pageMargins left="0.70866141732283472" right="0.70866141732283472" top="0.74803149606299213" bottom="0.74803149606299213" header="0.31496062992125984" footer="0.31496062992125984"/>
  <pageSetup paperSize="5" scale="27" orientation="portrait" horizontalDpi="300" verticalDpi="300"/>
  <headerFooter>
    <oddFooter>&amp;L&amp;"Arial,Normal"&amp;8FR.PS.010&amp;C&amp;"Arial,Normal"&amp;8                                                                                                            &amp;R&amp;"Arial,Normal"&amp;8Versión 04_29/08/2016</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37"/>
  <sheetViews>
    <sheetView zoomScale="70" zoomScaleNormal="70" workbookViewId="0">
      <pane ySplit="6" topLeftCell="A7" activePane="bottomLeft" state="frozen"/>
      <selection pane="bottomLeft" activeCell="G7" sqref="G7"/>
    </sheetView>
  </sheetViews>
  <sheetFormatPr baseColWidth="10" defaultColWidth="6.7109375" defaultRowHeight="12.75" x14ac:dyDescent="0.2"/>
  <cols>
    <col min="1" max="1" width="3.7109375" style="34" customWidth="1"/>
    <col min="2" max="2" width="5" style="34" customWidth="1"/>
    <col min="3" max="5" width="4.7109375" style="34" customWidth="1"/>
    <col min="6" max="6" width="25.85546875" style="34" customWidth="1"/>
    <col min="7" max="7" width="24.140625" style="34" customWidth="1"/>
    <col min="8" max="8" width="26.85546875" style="34" customWidth="1"/>
    <col min="9" max="9" width="17.5703125" style="34" customWidth="1"/>
    <col min="10" max="10" width="13.5703125" style="34" customWidth="1"/>
    <col min="11" max="11" width="10.5703125" style="34" customWidth="1"/>
    <col min="12" max="12" width="9.7109375" style="34" customWidth="1"/>
    <col min="13" max="13" width="11.42578125" style="34" customWidth="1"/>
    <col min="14" max="14" width="21.42578125" style="34" customWidth="1"/>
    <col min="15" max="15" width="15.42578125" style="34" customWidth="1"/>
    <col min="16" max="17" width="7.7109375" style="34" bestFit="1" customWidth="1"/>
    <col min="18" max="18" width="8.42578125" style="34" customWidth="1"/>
    <col min="19" max="22" width="6.7109375" style="34" customWidth="1"/>
    <col min="23" max="23" width="8" style="34" customWidth="1"/>
    <col min="24" max="24" width="7.28515625" style="34" customWidth="1"/>
    <col min="25" max="25" width="6.7109375" style="34"/>
    <col min="26" max="26" width="6.7109375" style="34" customWidth="1"/>
    <col min="27" max="27" width="7.85546875" style="34" customWidth="1"/>
    <col min="28" max="28" width="14.140625" style="34" customWidth="1"/>
    <col min="29" max="29" width="8.140625" style="34" customWidth="1"/>
    <col min="30" max="30" width="7.5703125" style="34" customWidth="1"/>
    <col min="31" max="31" width="8" style="34" customWidth="1"/>
    <col min="32" max="32" width="8.42578125" style="34" customWidth="1"/>
    <col min="33" max="33" width="9" style="34" customWidth="1"/>
    <col min="34" max="34" width="8.5703125" style="34" customWidth="1"/>
    <col min="35" max="35" width="8.140625" style="34" customWidth="1"/>
    <col min="36" max="36" width="8" style="34" customWidth="1"/>
    <col min="37" max="38" width="7.5703125" style="34" bestFit="1" customWidth="1"/>
    <col min="39" max="39" width="8.7109375" style="34" customWidth="1"/>
    <col min="40" max="40" width="7.5703125" style="34" bestFit="1" customWidth="1"/>
    <col min="41" max="16384" width="6.7109375" style="3"/>
  </cols>
  <sheetData>
    <row r="1" spans="1:40" s="1" customFormat="1" ht="80.099999999999994" customHeight="1" thickBot="1" x14ac:dyDescent="0.3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0" ht="24" customHeight="1" x14ac:dyDescent="0.2">
      <c r="A2" s="467" t="s">
        <v>1</v>
      </c>
      <c r="B2" s="468"/>
      <c r="C2" s="468"/>
      <c r="D2" s="468"/>
      <c r="E2" s="468"/>
      <c r="F2" s="468"/>
      <c r="G2" s="468"/>
      <c r="H2" s="468"/>
      <c r="I2" s="468"/>
      <c r="J2" s="468"/>
      <c r="K2" s="468"/>
      <c r="L2" s="468"/>
      <c r="M2" s="424" t="s">
        <v>128</v>
      </c>
      <c r="N2" s="424"/>
      <c r="O2" s="424"/>
      <c r="P2" s="424"/>
      <c r="Q2" s="424"/>
      <c r="R2" s="424"/>
      <c r="S2" s="424"/>
      <c r="T2" s="424"/>
      <c r="U2" s="424"/>
      <c r="V2" s="424"/>
      <c r="W2" s="424"/>
      <c r="X2" s="424"/>
      <c r="Y2" s="424"/>
      <c r="Z2" s="424"/>
      <c r="AA2" s="424"/>
      <c r="AB2" s="424"/>
      <c r="AC2" s="424"/>
      <c r="AD2" s="425"/>
      <c r="AE2" s="469" t="s">
        <v>129</v>
      </c>
      <c r="AF2" s="424"/>
      <c r="AG2" s="424"/>
      <c r="AH2" s="424"/>
      <c r="AI2" s="424"/>
      <c r="AJ2" s="424"/>
      <c r="AK2" s="424"/>
      <c r="AL2" s="424"/>
      <c r="AM2" s="424"/>
      <c r="AN2" s="470"/>
    </row>
    <row r="3" spans="1:40" ht="29.25" customHeight="1" thickBot="1" x14ac:dyDescent="0.25">
      <c r="A3" s="473" t="s">
        <v>130</v>
      </c>
      <c r="B3" s="474"/>
      <c r="C3" s="474"/>
      <c r="D3" s="474"/>
      <c r="E3" s="474"/>
      <c r="F3" s="474"/>
      <c r="G3" s="474"/>
      <c r="H3" s="474"/>
      <c r="I3" s="474"/>
      <c r="J3" s="474"/>
      <c r="K3" s="474"/>
      <c r="L3" s="475"/>
      <c r="M3" s="476" t="s">
        <v>131</v>
      </c>
      <c r="N3" s="476"/>
      <c r="O3" s="476"/>
      <c r="P3" s="476"/>
      <c r="Q3" s="476"/>
      <c r="R3" s="476"/>
      <c r="S3" s="476"/>
      <c r="T3" s="476"/>
      <c r="U3" s="476"/>
      <c r="V3" s="476"/>
      <c r="W3" s="476"/>
      <c r="X3" s="476"/>
      <c r="Y3" s="476"/>
      <c r="Z3" s="476"/>
      <c r="AA3" s="476"/>
      <c r="AB3" s="476"/>
      <c r="AC3" s="476"/>
      <c r="AD3" s="477"/>
      <c r="AE3" s="471"/>
      <c r="AF3" s="402"/>
      <c r="AG3" s="402"/>
      <c r="AH3" s="402"/>
      <c r="AI3" s="402"/>
      <c r="AJ3" s="402"/>
      <c r="AK3" s="402"/>
      <c r="AL3" s="402"/>
      <c r="AM3" s="402"/>
      <c r="AN3" s="472"/>
    </row>
    <row r="4" spans="1:40" ht="12.75" customHeight="1" thickBot="1" x14ac:dyDescent="0.25">
      <c r="A4" s="458" t="s">
        <v>6</v>
      </c>
      <c r="B4" s="459"/>
      <c r="C4" s="459"/>
      <c r="D4" s="459"/>
      <c r="E4" s="459"/>
      <c r="F4" s="459"/>
      <c r="G4" s="459"/>
      <c r="H4" s="459"/>
      <c r="I4" s="459"/>
      <c r="J4" s="459"/>
      <c r="K4" s="459"/>
      <c r="L4" s="459"/>
      <c r="M4" s="459"/>
      <c r="N4" s="459"/>
      <c r="O4" s="460"/>
      <c r="P4" s="461" t="s">
        <v>7</v>
      </c>
      <c r="Q4" s="462"/>
      <c r="R4" s="462"/>
      <c r="S4" s="462"/>
      <c r="T4" s="462"/>
      <c r="U4" s="462"/>
      <c r="V4" s="462"/>
      <c r="W4" s="462"/>
      <c r="X4" s="462"/>
      <c r="Y4" s="462"/>
      <c r="Z4" s="462"/>
      <c r="AA4" s="463"/>
      <c r="AB4" s="464" t="s">
        <v>8</v>
      </c>
      <c r="AC4" s="464"/>
      <c r="AD4" s="464"/>
      <c r="AE4" s="464"/>
      <c r="AF4" s="464"/>
      <c r="AG4" s="464"/>
      <c r="AH4" s="464"/>
      <c r="AI4" s="464"/>
      <c r="AJ4" s="464"/>
      <c r="AK4" s="464"/>
      <c r="AL4" s="464"/>
      <c r="AM4" s="464"/>
      <c r="AN4" s="465"/>
    </row>
    <row r="5" spans="1:40" ht="27" customHeight="1" x14ac:dyDescent="0.2">
      <c r="A5" s="372" t="s">
        <v>9</v>
      </c>
      <c r="B5" s="466" t="s">
        <v>10</v>
      </c>
      <c r="C5" s="466"/>
      <c r="D5" s="466"/>
      <c r="E5" s="466"/>
      <c r="F5" s="374" t="s">
        <v>11</v>
      </c>
      <c r="G5" s="374" t="s">
        <v>12</v>
      </c>
      <c r="H5" s="374" t="s">
        <v>13</v>
      </c>
      <c r="I5" s="374" t="s">
        <v>14</v>
      </c>
      <c r="J5" s="374" t="s">
        <v>15</v>
      </c>
      <c r="K5" s="374" t="s">
        <v>16</v>
      </c>
      <c r="L5" s="374"/>
      <c r="M5" s="374" t="s">
        <v>17</v>
      </c>
      <c r="N5" s="374" t="s">
        <v>75</v>
      </c>
      <c r="O5" s="454" t="s">
        <v>19</v>
      </c>
      <c r="P5" s="456" t="s">
        <v>20</v>
      </c>
      <c r="Q5" s="448" t="s">
        <v>21</v>
      </c>
      <c r="R5" s="448" t="s">
        <v>22</v>
      </c>
      <c r="S5" s="448" t="s">
        <v>23</v>
      </c>
      <c r="T5" s="448" t="s">
        <v>24</v>
      </c>
      <c r="U5" s="448" t="s">
        <v>25</v>
      </c>
      <c r="V5" s="448" t="s">
        <v>26</v>
      </c>
      <c r="W5" s="448" t="s">
        <v>27</v>
      </c>
      <c r="X5" s="448" t="s">
        <v>28</v>
      </c>
      <c r="Y5" s="448" t="s">
        <v>29</v>
      </c>
      <c r="Z5" s="448" t="s">
        <v>30</v>
      </c>
      <c r="AA5" s="450" t="s">
        <v>31</v>
      </c>
      <c r="AB5" s="452" t="s">
        <v>32</v>
      </c>
      <c r="AC5" s="442" t="s">
        <v>20</v>
      </c>
      <c r="AD5" s="442" t="s">
        <v>21</v>
      </c>
      <c r="AE5" s="442" t="s">
        <v>22</v>
      </c>
      <c r="AF5" s="442" t="s">
        <v>23</v>
      </c>
      <c r="AG5" s="442" t="s">
        <v>24</v>
      </c>
      <c r="AH5" s="442" t="s">
        <v>25</v>
      </c>
      <c r="AI5" s="442" t="s">
        <v>26</v>
      </c>
      <c r="AJ5" s="442" t="s">
        <v>27</v>
      </c>
      <c r="AK5" s="442" t="s">
        <v>28</v>
      </c>
      <c r="AL5" s="442" t="s">
        <v>29</v>
      </c>
      <c r="AM5" s="442" t="s">
        <v>30</v>
      </c>
      <c r="AN5" s="443" t="s">
        <v>31</v>
      </c>
    </row>
    <row r="6" spans="1:40" ht="22.5" customHeight="1" thickBot="1" x14ac:dyDescent="0.25">
      <c r="A6" s="379"/>
      <c r="B6" s="44">
        <v>1</v>
      </c>
      <c r="C6" s="44">
        <v>2</v>
      </c>
      <c r="D6" s="44">
        <v>3</v>
      </c>
      <c r="E6" s="44">
        <v>4</v>
      </c>
      <c r="F6" s="370"/>
      <c r="G6" s="370"/>
      <c r="H6" s="370"/>
      <c r="I6" s="370"/>
      <c r="J6" s="370"/>
      <c r="K6" s="44" t="s">
        <v>33</v>
      </c>
      <c r="L6" s="44" t="s">
        <v>34</v>
      </c>
      <c r="M6" s="370"/>
      <c r="N6" s="370"/>
      <c r="O6" s="455"/>
      <c r="P6" s="457"/>
      <c r="Q6" s="449"/>
      <c r="R6" s="449"/>
      <c r="S6" s="449"/>
      <c r="T6" s="449"/>
      <c r="U6" s="449"/>
      <c r="V6" s="449"/>
      <c r="W6" s="449"/>
      <c r="X6" s="449"/>
      <c r="Y6" s="449"/>
      <c r="Z6" s="449"/>
      <c r="AA6" s="451"/>
      <c r="AB6" s="453"/>
      <c r="AC6" s="368"/>
      <c r="AD6" s="368"/>
      <c r="AE6" s="368"/>
      <c r="AF6" s="368"/>
      <c r="AG6" s="368"/>
      <c r="AH6" s="368"/>
      <c r="AI6" s="368"/>
      <c r="AJ6" s="368"/>
      <c r="AK6" s="368"/>
      <c r="AL6" s="368"/>
      <c r="AM6" s="368"/>
      <c r="AN6" s="444"/>
    </row>
    <row r="7" spans="1:40" ht="135" x14ac:dyDescent="0.25">
      <c r="A7" s="76">
        <v>1</v>
      </c>
      <c r="B7" s="77"/>
      <c r="C7" s="77" t="s">
        <v>132</v>
      </c>
      <c r="D7" s="77"/>
      <c r="E7" s="77"/>
      <c r="F7" s="78" t="s">
        <v>133</v>
      </c>
      <c r="G7" s="79" t="s">
        <v>134</v>
      </c>
      <c r="H7" s="78" t="s">
        <v>135</v>
      </c>
      <c r="I7" s="80" t="s">
        <v>136</v>
      </c>
      <c r="J7" s="81" t="s">
        <v>137</v>
      </c>
      <c r="K7" s="82" t="s">
        <v>138</v>
      </c>
      <c r="L7" s="82" t="s">
        <v>43</v>
      </c>
      <c r="M7" s="78" t="s">
        <v>139</v>
      </c>
      <c r="N7" s="78" t="s">
        <v>140</v>
      </c>
      <c r="O7" s="83" t="s">
        <v>141</v>
      </c>
      <c r="P7" s="84"/>
      <c r="Q7" s="85"/>
      <c r="R7" s="85"/>
      <c r="S7" s="85">
        <f>60/1</f>
        <v>60</v>
      </c>
      <c r="T7" s="85"/>
      <c r="U7" s="85"/>
      <c r="V7" s="85"/>
      <c r="W7" s="85">
        <v>60</v>
      </c>
      <c r="X7" s="85"/>
      <c r="Y7" s="85"/>
      <c r="Z7" s="85"/>
      <c r="AA7" s="86"/>
      <c r="AB7" s="87"/>
      <c r="AC7" s="88"/>
      <c r="AD7" s="88"/>
      <c r="AE7" s="88"/>
      <c r="AF7" s="88"/>
      <c r="AG7" s="88"/>
      <c r="AH7" s="88"/>
      <c r="AI7" s="88"/>
      <c r="AJ7" s="88"/>
      <c r="AK7" s="88"/>
      <c r="AL7" s="88"/>
      <c r="AM7" s="88"/>
      <c r="AN7" s="89"/>
    </row>
    <row r="8" spans="1:40" ht="152.25" customHeight="1" x14ac:dyDescent="0.2">
      <c r="A8" s="76">
        <v>2</v>
      </c>
      <c r="B8" s="77"/>
      <c r="C8" s="77" t="s">
        <v>132</v>
      </c>
      <c r="D8" s="77"/>
      <c r="E8" s="77"/>
      <c r="F8" s="78" t="s">
        <v>142</v>
      </c>
      <c r="G8" s="78" t="s">
        <v>134</v>
      </c>
      <c r="H8" s="78" t="s">
        <v>143</v>
      </c>
      <c r="I8" s="78" t="s">
        <v>136</v>
      </c>
      <c r="J8" s="81" t="s">
        <v>137</v>
      </c>
      <c r="K8" s="82" t="s">
        <v>138</v>
      </c>
      <c r="L8" s="82" t="s">
        <v>43</v>
      </c>
      <c r="M8" s="78" t="s">
        <v>139</v>
      </c>
      <c r="N8" s="78" t="s">
        <v>140</v>
      </c>
      <c r="O8" s="83" t="s">
        <v>141</v>
      </c>
      <c r="P8" s="90"/>
      <c r="Q8" s="82"/>
      <c r="R8" s="82"/>
      <c r="S8" s="82">
        <f>56/2</f>
        <v>28</v>
      </c>
      <c r="T8" s="82"/>
      <c r="U8" s="82"/>
      <c r="V8" s="82"/>
      <c r="W8" s="82" t="s">
        <v>43</v>
      </c>
      <c r="X8" s="82"/>
      <c r="Y8" s="82"/>
      <c r="Z8" s="82"/>
      <c r="AA8" s="91"/>
      <c r="AB8" s="90"/>
      <c r="AC8" s="92"/>
      <c r="AD8" s="92"/>
      <c r="AE8" s="92"/>
      <c r="AF8" s="92"/>
      <c r="AG8" s="92"/>
      <c r="AH8" s="92"/>
      <c r="AI8" s="92"/>
      <c r="AJ8" s="92"/>
      <c r="AK8" s="92"/>
      <c r="AL8" s="92"/>
      <c r="AM8" s="92"/>
      <c r="AN8" s="93"/>
    </row>
    <row r="9" spans="1:40" ht="117" customHeight="1" x14ac:dyDescent="0.2">
      <c r="A9" s="76">
        <v>3</v>
      </c>
      <c r="B9" s="77"/>
      <c r="C9" s="77" t="s">
        <v>132</v>
      </c>
      <c r="D9" s="77"/>
      <c r="E9" s="77"/>
      <c r="F9" s="78" t="s">
        <v>144</v>
      </c>
      <c r="G9" s="78" t="s">
        <v>134</v>
      </c>
      <c r="H9" s="78" t="s">
        <v>143</v>
      </c>
      <c r="I9" s="78" t="s">
        <v>136</v>
      </c>
      <c r="J9" s="81" t="s">
        <v>137</v>
      </c>
      <c r="K9" s="82" t="s">
        <v>138</v>
      </c>
      <c r="L9" s="82" t="s">
        <v>43</v>
      </c>
      <c r="M9" s="78" t="s">
        <v>139</v>
      </c>
      <c r="N9" s="78" t="s">
        <v>140</v>
      </c>
      <c r="O9" s="83" t="s">
        <v>141</v>
      </c>
      <c r="P9" s="90"/>
      <c r="Q9" s="82"/>
      <c r="R9" s="82"/>
      <c r="S9" s="82">
        <f>58/2</f>
        <v>29</v>
      </c>
      <c r="T9" s="82"/>
      <c r="U9" s="82"/>
      <c r="V9" s="82"/>
      <c r="W9" s="82">
        <v>55</v>
      </c>
      <c r="X9" s="82"/>
      <c r="Y9" s="82"/>
      <c r="Z9" s="82"/>
      <c r="AA9" s="91"/>
      <c r="AB9" s="90"/>
      <c r="AC9" s="92"/>
      <c r="AD9" s="92"/>
      <c r="AE9" s="92"/>
      <c r="AF9" s="92"/>
      <c r="AG9" s="92"/>
      <c r="AH9" s="92"/>
      <c r="AI9" s="92"/>
      <c r="AJ9" s="92"/>
      <c r="AK9" s="92"/>
      <c r="AL9" s="92"/>
      <c r="AM9" s="92"/>
      <c r="AN9" s="93"/>
    </row>
    <row r="10" spans="1:40" ht="135" x14ac:dyDescent="0.2">
      <c r="A10" s="76">
        <v>4</v>
      </c>
      <c r="B10" s="94"/>
      <c r="C10" s="94" t="s">
        <v>132</v>
      </c>
      <c r="D10" s="77"/>
      <c r="E10" s="77"/>
      <c r="F10" s="78" t="s">
        <v>145</v>
      </c>
      <c r="G10" s="78" t="s">
        <v>134</v>
      </c>
      <c r="H10" s="78" t="s">
        <v>143</v>
      </c>
      <c r="I10" s="78" t="s">
        <v>136</v>
      </c>
      <c r="J10" s="81" t="s">
        <v>137</v>
      </c>
      <c r="K10" s="82" t="s">
        <v>138</v>
      </c>
      <c r="L10" s="82" t="s">
        <v>43</v>
      </c>
      <c r="M10" s="78" t="s">
        <v>139</v>
      </c>
      <c r="N10" s="78" t="s">
        <v>140</v>
      </c>
      <c r="O10" s="83" t="s">
        <v>141</v>
      </c>
      <c r="P10" s="90"/>
      <c r="Q10" s="82"/>
      <c r="R10" s="82"/>
      <c r="S10" s="82" t="s">
        <v>43</v>
      </c>
      <c r="T10" s="82"/>
      <c r="U10" s="82"/>
      <c r="V10" s="82"/>
      <c r="W10" s="82">
        <v>32</v>
      </c>
      <c r="X10" s="82"/>
      <c r="Y10" s="82"/>
      <c r="Z10" s="82"/>
      <c r="AA10" s="91"/>
      <c r="AB10" s="90"/>
      <c r="AC10" s="92"/>
      <c r="AD10" s="92"/>
      <c r="AE10" s="92"/>
      <c r="AF10" s="92"/>
      <c r="AG10" s="92"/>
      <c r="AH10" s="92"/>
      <c r="AI10" s="92"/>
      <c r="AJ10" s="92"/>
      <c r="AK10" s="92"/>
      <c r="AL10" s="92"/>
      <c r="AM10" s="92"/>
      <c r="AN10" s="93"/>
    </row>
    <row r="11" spans="1:40" ht="136.5" x14ac:dyDescent="0.2">
      <c r="A11" s="76">
        <v>5</v>
      </c>
      <c r="B11" s="94"/>
      <c r="C11" s="94" t="s">
        <v>132</v>
      </c>
      <c r="D11" s="77"/>
      <c r="E11" s="77"/>
      <c r="F11" s="78" t="s">
        <v>146</v>
      </c>
      <c r="G11" s="78" t="s">
        <v>134</v>
      </c>
      <c r="H11" s="78" t="s">
        <v>143</v>
      </c>
      <c r="I11" s="78" t="s">
        <v>136</v>
      </c>
      <c r="J11" s="81" t="s">
        <v>137</v>
      </c>
      <c r="K11" s="82" t="s">
        <v>138</v>
      </c>
      <c r="L11" s="82" t="s">
        <v>43</v>
      </c>
      <c r="M11" s="78" t="s">
        <v>139</v>
      </c>
      <c r="N11" s="78" t="s">
        <v>140</v>
      </c>
      <c r="O11" s="83" t="s">
        <v>141</v>
      </c>
      <c r="P11" s="90"/>
      <c r="Q11" s="82"/>
      <c r="R11" s="82"/>
      <c r="S11" s="82">
        <f>10/1</f>
        <v>10</v>
      </c>
      <c r="T11" s="82"/>
      <c r="U11" s="82"/>
      <c r="V11" s="82"/>
      <c r="W11" s="82">
        <v>105</v>
      </c>
      <c r="X11" s="82"/>
      <c r="Y11" s="82"/>
      <c r="Z11" s="82"/>
      <c r="AA11" s="91"/>
      <c r="AB11" s="90"/>
      <c r="AC11" s="92"/>
      <c r="AD11" s="92"/>
      <c r="AE11" s="92"/>
      <c r="AF11" s="92"/>
      <c r="AG11" s="92"/>
      <c r="AH11" s="92"/>
      <c r="AI11" s="92"/>
      <c r="AJ11" s="92"/>
      <c r="AK11" s="92"/>
      <c r="AL11" s="92"/>
      <c r="AM11" s="92"/>
      <c r="AN11" s="93"/>
    </row>
    <row r="12" spans="1:40" ht="138" thickBot="1" x14ac:dyDescent="0.25">
      <c r="A12" s="95">
        <v>6</v>
      </c>
      <c r="B12" s="94"/>
      <c r="C12" s="94" t="s">
        <v>132</v>
      </c>
      <c r="D12" s="77"/>
      <c r="E12" s="77"/>
      <c r="F12" s="78" t="s">
        <v>147</v>
      </c>
      <c r="G12" s="78" t="s">
        <v>134</v>
      </c>
      <c r="H12" s="78" t="s">
        <v>143</v>
      </c>
      <c r="I12" s="78" t="s">
        <v>136</v>
      </c>
      <c r="J12" s="81" t="s">
        <v>137</v>
      </c>
      <c r="K12" s="82" t="s">
        <v>138</v>
      </c>
      <c r="L12" s="82" t="s">
        <v>43</v>
      </c>
      <c r="M12" s="78" t="s">
        <v>139</v>
      </c>
      <c r="N12" s="78" t="s">
        <v>140</v>
      </c>
      <c r="O12" s="83" t="s">
        <v>141</v>
      </c>
      <c r="P12" s="90"/>
      <c r="Q12" s="82"/>
      <c r="R12" s="82"/>
      <c r="S12" s="82" t="s">
        <v>43</v>
      </c>
      <c r="T12" s="82"/>
      <c r="U12" s="82"/>
      <c r="V12" s="82"/>
      <c r="W12" s="82">
        <v>75</v>
      </c>
      <c r="X12" s="82"/>
      <c r="Y12" s="82"/>
      <c r="Z12" s="82"/>
      <c r="AA12" s="91"/>
      <c r="AB12" s="90"/>
      <c r="AC12" s="92"/>
      <c r="AD12" s="92"/>
      <c r="AE12" s="92"/>
      <c r="AF12" s="92"/>
      <c r="AG12" s="92"/>
      <c r="AH12" s="92"/>
      <c r="AI12" s="92"/>
      <c r="AJ12" s="92"/>
      <c r="AK12" s="92"/>
      <c r="AL12" s="92"/>
      <c r="AM12" s="92"/>
      <c r="AN12" s="93"/>
    </row>
    <row r="13" spans="1:40" ht="153" x14ac:dyDescent="0.2">
      <c r="A13" s="96">
        <v>7</v>
      </c>
      <c r="B13" s="97"/>
      <c r="C13" s="97" t="s">
        <v>132</v>
      </c>
      <c r="D13" s="77"/>
      <c r="E13" s="77"/>
      <c r="F13" s="78" t="s">
        <v>148</v>
      </c>
      <c r="G13" s="78" t="s">
        <v>134</v>
      </c>
      <c r="H13" s="78" t="s">
        <v>143</v>
      </c>
      <c r="I13" s="78" t="s">
        <v>136</v>
      </c>
      <c r="J13" s="81" t="s">
        <v>137</v>
      </c>
      <c r="K13" s="82" t="s">
        <v>138</v>
      </c>
      <c r="L13" s="82" t="s">
        <v>43</v>
      </c>
      <c r="M13" s="78" t="s">
        <v>139</v>
      </c>
      <c r="N13" s="78" t="s">
        <v>140</v>
      </c>
      <c r="O13" s="83" t="s">
        <v>141</v>
      </c>
      <c r="P13" s="90"/>
      <c r="Q13" s="82"/>
      <c r="R13" s="82"/>
      <c r="S13" s="82" t="s">
        <v>43</v>
      </c>
      <c r="T13" s="82"/>
      <c r="U13" s="82"/>
      <c r="V13" s="82"/>
      <c r="W13" s="82" t="s">
        <v>43</v>
      </c>
      <c r="X13" s="82"/>
      <c r="Y13" s="82"/>
      <c r="Z13" s="82"/>
      <c r="AA13" s="91"/>
      <c r="AB13" s="90"/>
      <c r="AC13" s="92"/>
      <c r="AD13" s="92"/>
      <c r="AE13" s="92"/>
      <c r="AF13" s="92"/>
      <c r="AG13" s="92"/>
      <c r="AH13" s="92"/>
      <c r="AI13" s="92"/>
      <c r="AJ13" s="92"/>
      <c r="AK13" s="92"/>
      <c r="AL13" s="92"/>
      <c r="AM13" s="92"/>
      <c r="AN13" s="93"/>
    </row>
    <row r="14" spans="1:40" ht="137.25" x14ac:dyDescent="0.2">
      <c r="A14" s="76">
        <v>8</v>
      </c>
      <c r="B14" s="77"/>
      <c r="C14" s="77" t="s">
        <v>132</v>
      </c>
      <c r="D14" s="77"/>
      <c r="E14" s="77"/>
      <c r="F14" s="78" t="s">
        <v>149</v>
      </c>
      <c r="G14" s="78" t="s">
        <v>134</v>
      </c>
      <c r="H14" s="78" t="s">
        <v>143</v>
      </c>
      <c r="I14" s="78" t="s">
        <v>136</v>
      </c>
      <c r="J14" s="81" t="s">
        <v>137</v>
      </c>
      <c r="K14" s="82" t="s">
        <v>138</v>
      </c>
      <c r="L14" s="82" t="s">
        <v>43</v>
      </c>
      <c r="M14" s="78" t="s">
        <v>139</v>
      </c>
      <c r="N14" s="78" t="s">
        <v>140</v>
      </c>
      <c r="O14" s="83" t="s">
        <v>141</v>
      </c>
      <c r="P14" s="90"/>
      <c r="Q14" s="82"/>
      <c r="R14" s="82"/>
      <c r="S14" s="82" t="s">
        <v>43</v>
      </c>
      <c r="T14" s="82"/>
      <c r="U14" s="82"/>
      <c r="V14" s="82"/>
      <c r="W14" s="82" t="s">
        <v>43</v>
      </c>
      <c r="X14" s="82"/>
      <c r="Y14" s="82"/>
      <c r="Z14" s="82"/>
      <c r="AA14" s="91"/>
      <c r="AB14" s="90"/>
      <c r="AC14" s="92"/>
      <c r="AD14" s="92"/>
      <c r="AE14" s="92"/>
      <c r="AF14" s="92"/>
      <c r="AG14" s="92"/>
      <c r="AH14" s="92"/>
      <c r="AI14" s="92"/>
      <c r="AJ14" s="92"/>
      <c r="AK14" s="92"/>
      <c r="AL14" s="92"/>
      <c r="AM14" s="92"/>
      <c r="AN14" s="93"/>
    </row>
    <row r="15" spans="1:40" ht="135" x14ac:dyDescent="0.2">
      <c r="A15" s="76">
        <v>9</v>
      </c>
      <c r="B15" s="77"/>
      <c r="C15" s="77" t="s">
        <v>132</v>
      </c>
      <c r="D15" s="77"/>
      <c r="E15" s="77"/>
      <c r="F15" s="78" t="s">
        <v>150</v>
      </c>
      <c r="G15" s="78" t="s">
        <v>134</v>
      </c>
      <c r="H15" s="78" t="s">
        <v>143</v>
      </c>
      <c r="I15" s="78" t="s">
        <v>136</v>
      </c>
      <c r="J15" s="81" t="s">
        <v>137</v>
      </c>
      <c r="K15" s="82" t="s">
        <v>138</v>
      </c>
      <c r="L15" s="82" t="s">
        <v>43</v>
      </c>
      <c r="M15" s="78" t="s">
        <v>139</v>
      </c>
      <c r="N15" s="78" t="s">
        <v>140</v>
      </c>
      <c r="O15" s="83" t="s">
        <v>141</v>
      </c>
      <c r="P15" s="90"/>
      <c r="Q15" s="82"/>
      <c r="R15" s="82"/>
      <c r="S15" s="82">
        <f>150/6</f>
        <v>25</v>
      </c>
      <c r="T15" s="82"/>
      <c r="U15" s="82"/>
      <c r="V15" s="82"/>
      <c r="W15" s="82" t="s">
        <v>43</v>
      </c>
      <c r="X15" s="82"/>
      <c r="Y15" s="82"/>
      <c r="Z15" s="82"/>
      <c r="AA15" s="91"/>
      <c r="AB15" s="90"/>
      <c r="AC15" s="92"/>
      <c r="AD15" s="92"/>
      <c r="AE15" s="92"/>
      <c r="AF15" s="92"/>
      <c r="AG15" s="92"/>
      <c r="AH15" s="92"/>
      <c r="AI15" s="92"/>
      <c r="AJ15" s="92"/>
      <c r="AK15" s="92"/>
      <c r="AL15" s="92"/>
      <c r="AM15" s="92"/>
      <c r="AN15" s="93"/>
    </row>
    <row r="16" spans="1:40" ht="120" x14ac:dyDescent="0.2">
      <c r="A16" s="76">
        <v>11</v>
      </c>
      <c r="B16" s="77" t="s">
        <v>132</v>
      </c>
      <c r="C16" s="94"/>
      <c r="D16" s="77"/>
      <c r="E16" s="3"/>
      <c r="F16" s="78" t="s">
        <v>151</v>
      </c>
      <c r="G16" s="78" t="s">
        <v>152</v>
      </c>
      <c r="H16" s="78" t="s">
        <v>153</v>
      </c>
      <c r="I16" s="78" t="s">
        <v>80</v>
      </c>
      <c r="J16" s="98" t="s">
        <v>154</v>
      </c>
      <c r="K16" s="82" t="s">
        <v>155</v>
      </c>
      <c r="L16" s="82" t="s">
        <v>156</v>
      </c>
      <c r="M16" s="82" t="s">
        <v>41</v>
      </c>
      <c r="N16" s="78" t="s">
        <v>140</v>
      </c>
      <c r="O16" s="83" t="s">
        <v>157</v>
      </c>
      <c r="P16" s="90"/>
      <c r="Q16" s="82"/>
      <c r="R16" s="82"/>
      <c r="S16" s="82"/>
      <c r="T16" s="82"/>
      <c r="U16" s="99">
        <v>0.47</v>
      </c>
      <c r="V16" s="82"/>
      <c r="W16" s="82"/>
      <c r="X16" s="82"/>
      <c r="Y16" s="82"/>
      <c r="Z16" s="82"/>
      <c r="AA16" s="91"/>
      <c r="AB16" s="90"/>
      <c r="AC16" s="92"/>
      <c r="AD16" s="92"/>
      <c r="AE16" s="92"/>
      <c r="AF16" s="92"/>
      <c r="AG16" s="92"/>
      <c r="AH16" s="92"/>
      <c r="AI16" s="92"/>
      <c r="AJ16" s="92"/>
      <c r="AK16" s="92"/>
      <c r="AL16" s="92"/>
      <c r="AM16" s="92"/>
      <c r="AN16" s="93"/>
    </row>
    <row r="17" spans="1:40" ht="150" x14ac:dyDescent="0.2">
      <c r="A17" s="76">
        <v>12</v>
      </c>
      <c r="B17" s="77" t="s">
        <v>132</v>
      </c>
      <c r="C17" s="77"/>
      <c r="D17" s="77"/>
      <c r="E17" s="52"/>
      <c r="F17" s="78" t="s">
        <v>158</v>
      </c>
      <c r="G17" s="78" t="s">
        <v>159</v>
      </c>
      <c r="H17" s="78" t="s">
        <v>160</v>
      </c>
      <c r="I17" s="78" t="s">
        <v>80</v>
      </c>
      <c r="J17" s="98" t="s">
        <v>154</v>
      </c>
      <c r="K17" s="82" t="s">
        <v>155</v>
      </c>
      <c r="L17" s="82" t="s">
        <v>156</v>
      </c>
      <c r="M17" s="82" t="s">
        <v>41</v>
      </c>
      <c r="N17" s="78" t="s">
        <v>140</v>
      </c>
      <c r="O17" s="83" t="s">
        <v>157</v>
      </c>
      <c r="P17" s="90"/>
      <c r="Q17" s="82"/>
      <c r="R17" s="82"/>
      <c r="S17" s="82"/>
      <c r="T17" s="82"/>
      <c r="U17" s="100">
        <v>0.91</v>
      </c>
      <c r="V17" s="82"/>
      <c r="W17" s="82"/>
      <c r="X17" s="82"/>
      <c r="Y17" s="82"/>
      <c r="Z17" s="82"/>
      <c r="AA17" s="101"/>
      <c r="AB17" s="102"/>
      <c r="AC17" s="92"/>
      <c r="AD17" s="92"/>
      <c r="AE17" s="92"/>
      <c r="AF17" s="92"/>
      <c r="AG17" s="92"/>
      <c r="AH17" s="92"/>
      <c r="AI17" s="92"/>
      <c r="AJ17" s="92"/>
      <c r="AK17" s="92"/>
      <c r="AL17" s="92"/>
      <c r="AM17" s="92"/>
      <c r="AN17" s="93"/>
    </row>
    <row r="18" spans="1:40" ht="150" x14ac:dyDescent="0.2">
      <c r="A18" s="76">
        <v>13</v>
      </c>
      <c r="B18" s="47" t="s">
        <v>132</v>
      </c>
      <c r="C18" s="77"/>
      <c r="D18" s="77"/>
      <c r="E18" s="3"/>
      <c r="F18" s="78" t="s">
        <v>161</v>
      </c>
      <c r="G18" s="78" t="s">
        <v>162</v>
      </c>
      <c r="H18" s="78" t="s">
        <v>163</v>
      </c>
      <c r="I18" s="78" t="s">
        <v>80</v>
      </c>
      <c r="J18" s="98" t="s">
        <v>154</v>
      </c>
      <c r="K18" s="82" t="s">
        <v>155</v>
      </c>
      <c r="L18" s="82" t="s">
        <v>156</v>
      </c>
      <c r="M18" s="82" t="s">
        <v>41</v>
      </c>
      <c r="N18" s="78" t="s">
        <v>140</v>
      </c>
      <c r="O18" s="83" t="s">
        <v>157</v>
      </c>
      <c r="P18" s="90"/>
      <c r="Q18" s="82"/>
      <c r="R18" s="82"/>
      <c r="S18" s="82"/>
      <c r="T18" s="82"/>
      <c r="U18" s="100">
        <v>0.06</v>
      </c>
      <c r="V18" s="82"/>
      <c r="W18" s="82"/>
      <c r="X18" s="82"/>
      <c r="Y18" s="82"/>
      <c r="Z18" s="82"/>
      <c r="AA18" s="101"/>
      <c r="AB18" s="102"/>
      <c r="AC18" s="92"/>
      <c r="AD18" s="92"/>
      <c r="AE18" s="92"/>
      <c r="AF18" s="92"/>
      <c r="AG18" s="92"/>
      <c r="AH18" s="92"/>
      <c r="AI18" s="92"/>
      <c r="AJ18" s="92"/>
      <c r="AK18" s="92"/>
      <c r="AL18" s="92"/>
      <c r="AM18" s="92"/>
      <c r="AN18" s="93"/>
    </row>
    <row r="19" spans="1:40" ht="180" x14ac:dyDescent="0.2">
      <c r="A19" s="76">
        <v>14</v>
      </c>
      <c r="B19" s="47" t="s">
        <v>132</v>
      </c>
      <c r="C19" s="77"/>
      <c r="D19" s="77"/>
      <c r="E19" s="77"/>
      <c r="F19" s="78" t="s">
        <v>164</v>
      </c>
      <c r="G19" s="78" t="s">
        <v>165</v>
      </c>
      <c r="H19" s="78" t="s">
        <v>166</v>
      </c>
      <c r="I19" s="78" t="s">
        <v>80</v>
      </c>
      <c r="J19" s="98" t="s">
        <v>154</v>
      </c>
      <c r="K19" s="82" t="s">
        <v>155</v>
      </c>
      <c r="L19" s="82" t="s">
        <v>156</v>
      </c>
      <c r="M19" s="82" t="s">
        <v>41</v>
      </c>
      <c r="N19" s="78" t="s">
        <v>140</v>
      </c>
      <c r="O19" s="83" t="s">
        <v>157</v>
      </c>
      <c r="P19" s="103"/>
      <c r="Q19" s="17"/>
      <c r="R19" s="17"/>
      <c r="S19" s="17"/>
      <c r="T19" s="17"/>
      <c r="U19" s="104">
        <v>0.9</v>
      </c>
      <c r="V19" s="17"/>
      <c r="W19" s="17"/>
      <c r="X19" s="17"/>
      <c r="Y19" s="17"/>
      <c r="Z19" s="17"/>
      <c r="AA19" s="105"/>
      <c r="AB19" s="106"/>
      <c r="AC19" s="107"/>
      <c r="AD19" s="107"/>
      <c r="AE19" s="107"/>
      <c r="AF19" s="107"/>
      <c r="AG19" s="107"/>
      <c r="AH19" s="107"/>
      <c r="AI19" s="107"/>
      <c r="AJ19" s="107"/>
      <c r="AK19" s="107"/>
      <c r="AL19" s="107"/>
      <c r="AM19" s="107"/>
      <c r="AN19" s="108"/>
    </row>
    <row r="20" spans="1:40" ht="240" x14ac:dyDescent="0.2">
      <c r="A20" s="76">
        <v>15</v>
      </c>
      <c r="B20" s="47" t="s">
        <v>132</v>
      </c>
      <c r="C20" s="77"/>
      <c r="D20" s="77"/>
      <c r="E20" s="77"/>
      <c r="F20" s="78" t="s">
        <v>167</v>
      </c>
      <c r="G20" s="78" t="s">
        <v>168</v>
      </c>
      <c r="H20" s="78" t="s">
        <v>169</v>
      </c>
      <c r="I20" s="78" t="s">
        <v>80</v>
      </c>
      <c r="J20" s="98" t="s">
        <v>154</v>
      </c>
      <c r="K20" s="82" t="s">
        <v>155</v>
      </c>
      <c r="L20" s="82" t="s">
        <v>156</v>
      </c>
      <c r="M20" s="82" t="s">
        <v>41</v>
      </c>
      <c r="N20" s="78" t="s">
        <v>140</v>
      </c>
      <c r="O20" s="83" t="s">
        <v>157</v>
      </c>
      <c r="P20" s="103"/>
      <c r="Q20" s="17"/>
      <c r="R20" s="17"/>
      <c r="S20" s="17"/>
      <c r="T20" s="17"/>
      <c r="U20" s="104">
        <v>0</v>
      </c>
      <c r="V20" s="17"/>
      <c r="W20" s="17"/>
      <c r="X20" s="17"/>
      <c r="Y20" s="17"/>
      <c r="Z20" s="17"/>
      <c r="AA20" s="105"/>
      <c r="AB20" s="106"/>
      <c r="AC20" s="107"/>
      <c r="AD20" s="107"/>
      <c r="AE20" s="107"/>
      <c r="AF20" s="107"/>
      <c r="AG20" s="107"/>
      <c r="AH20" s="107"/>
      <c r="AI20" s="107"/>
      <c r="AJ20" s="107"/>
      <c r="AK20" s="107"/>
      <c r="AL20" s="107"/>
      <c r="AM20" s="107"/>
      <c r="AN20" s="108"/>
    </row>
    <row r="21" spans="1:40" ht="75.75" thickBot="1" x14ac:dyDescent="0.25">
      <c r="A21" s="76">
        <v>16</v>
      </c>
      <c r="B21" s="77"/>
      <c r="C21" s="94" t="s">
        <v>132</v>
      </c>
      <c r="D21" s="77"/>
      <c r="E21" s="77"/>
      <c r="F21" s="78" t="s">
        <v>170</v>
      </c>
      <c r="G21" s="78" t="s">
        <v>171</v>
      </c>
      <c r="H21" s="78" t="s">
        <v>172</v>
      </c>
      <c r="I21" s="78" t="s">
        <v>173</v>
      </c>
      <c r="J21" s="109">
        <v>0.8</v>
      </c>
      <c r="K21" s="82" t="s">
        <v>174</v>
      </c>
      <c r="L21" s="82" t="s">
        <v>175</v>
      </c>
      <c r="M21" s="82" t="s">
        <v>41</v>
      </c>
      <c r="N21" s="110" t="s">
        <v>176</v>
      </c>
      <c r="O21" s="83" t="s">
        <v>157</v>
      </c>
      <c r="P21" s="111"/>
      <c r="Q21" s="112"/>
      <c r="R21" s="112"/>
      <c r="S21" s="112" t="s">
        <v>43</v>
      </c>
      <c r="T21" s="112"/>
      <c r="U21" s="112"/>
      <c r="V21" s="112"/>
      <c r="W21" s="112" t="s">
        <v>43</v>
      </c>
      <c r="X21" s="112"/>
      <c r="Y21" s="112"/>
      <c r="Z21" s="112"/>
      <c r="AA21" s="113"/>
      <c r="AB21" s="111"/>
      <c r="AC21" s="114"/>
      <c r="AD21" s="114"/>
      <c r="AE21" s="114"/>
      <c r="AF21" s="114"/>
      <c r="AG21" s="114"/>
      <c r="AH21" s="114"/>
      <c r="AI21" s="114"/>
      <c r="AJ21" s="114"/>
      <c r="AK21" s="114"/>
      <c r="AL21" s="114"/>
      <c r="AM21" s="114"/>
      <c r="AN21" s="115"/>
    </row>
    <row r="22" spans="1:40" ht="12.75" customHeight="1" thickBot="1" x14ac:dyDescent="0.25">
      <c r="A22" s="445" t="s">
        <v>177</v>
      </c>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6"/>
      <c r="AM22" s="446"/>
      <c r="AN22" s="447"/>
    </row>
    <row r="23" spans="1:40" s="116" customFormat="1" ht="408.75" customHeight="1" x14ac:dyDescent="0.25">
      <c r="A23" s="437" t="s">
        <v>459</v>
      </c>
      <c r="B23" s="438"/>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38"/>
      <c r="AM23" s="438"/>
      <c r="AN23" s="439"/>
    </row>
    <row r="24" spans="1:40" s="120" customFormat="1" ht="15" x14ac:dyDescent="0.2">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9"/>
      <c r="Z24" s="119"/>
      <c r="AA24" s="119"/>
      <c r="AB24" s="119"/>
      <c r="AC24" s="119"/>
      <c r="AD24" s="119"/>
      <c r="AE24" s="119"/>
      <c r="AF24" s="119"/>
      <c r="AG24" s="119"/>
      <c r="AH24" s="119"/>
      <c r="AI24" s="119"/>
      <c r="AJ24" s="119"/>
      <c r="AK24" s="119"/>
      <c r="AL24" s="119"/>
      <c r="AM24" s="119"/>
      <c r="AN24" s="119"/>
    </row>
    <row r="25" spans="1:40" s="120" customFormat="1" ht="15" x14ac:dyDescent="0.2">
      <c r="A25" s="440"/>
      <c r="B25" s="441"/>
      <c r="C25" s="441"/>
      <c r="D25" s="441"/>
      <c r="E25" s="441"/>
      <c r="F25" s="441"/>
      <c r="G25" s="441"/>
      <c r="H25" s="441"/>
      <c r="I25" s="441"/>
      <c r="J25" s="441"/>
      <c r="K25" s="441"/>
      <c r="L25" s="441"/>
      <c r="M25" s="441"/>
      <c r="N25" s="441"/>
      <c r="O25" s="441"/>
      <c r="P25" s="441"/>
      <c r="Q25" s="441"/>
      <c r="R25" s="441"/>
      <c r="S25" s="441"/>
      <c r="T25" s="441"/>
      <c r="U25" s="441"/>
      <c r="V25" s="441"/>
      <c r="W25" s="441"/>
      <c r="X25" s="441"/>
      <c r="Y25" s="119"/>
      <c r="Z25" s="119"/>
      <c r="AA25" s="119"/>
      <c r="AB25" s="119"/>
      <c r="AC25" s="119"/>
      <c r="AD25" s="119"/>
      <c r="AE25" s="119"/>
      <c r="AF25" s="119"/>
      <c r="AG25" s="119"/>
      <c r="AH25" s="119"/>
      <c r="AI25" s="119"/>
      <c r="AJ25" s="119"/>
      <c r="AK25" s="119"/>
      <c r="AL25" s="119"/>
      <c r="AM25" s="119"/>
      <c r="AN25" s="119"/>
    </row>
    <row r="26" spans="1:40" s="120" customFormat="1" ht="15" x14ac:dyDescent="0.2">
      <c r="A26" s="440"/>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119"/>
      <c r="Z26" s="119"/>
      <c r="AA26" s="119"/>
      <c r="AB26" s="119"/>
      <c r="AC26" s="119"/>
      <c r="AD26" s="119"/>
      <c r="AE26" s="119"/>
      <c r="AF26" s="119"/>
      <c r="AG26" s="119"/>
      <c r="AH26" s="119"/>
      <c r="AI26" s="119"/>
      <c r="AJ26" s="119"/>
      <c r="AK26" s="119"/>
      <c r="AL26" s="119"/>
      <c r="AM26" s="119"/>
      <c r="AN26" s="119"/>
    </row>
    <row r="27" spans="1:40" s="120" customFormat="1" ht="15" x14ac:dyDescent="0.2">
      <c r="A27" s="440"/>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119"/>
      <c r="Z27" s="119"/>
      <c r="AA27" s="119"/>
      <c r="AB27" s="119"/>
      <c r="AC27" s="119"/>
      <c r="AD27" s="119"/>
      <c r="AE27" s="119"/>
      <c r="AF27" s="119"/>
      <c r="AG27" s="119"/>
      <c r="AH27" s="119"/>
      <c r="AI27" s="119"/>
      <c r="AJ27" s="119"/>
      <c r="AK27" s="119"/>
      <c r="AL27" s="119"/>
      <c r="AM27" s="119"/>
      <c r="AN27" s="119"/>
    </row>
    <row r="28" spans="1:40" s="120" customFormat="1" ht="15" x14ac:dyDescent="0.2">
      <c r="A28" s="440"/>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119"/>
      <c r="Z28" s="119"/>
      <c r="AA28" s="119"/>
      <c r="AB28" s="119"/>
      <c r="AC28" s="119"/>
      <c r="AD28" s="119"/>
      <c r="AE28" s="119"/>
      <c r="AF28" s="119"/>
      <c r="AG28" s="119"/>
      <c r="AH28" s="119"/>
      <c r="AI28" s="119"/>
      <c r="AJ28" s="119"/>
      <c r="AK28" s="119"/>
      <c r="AL28" s="119"/>
      <c r="AM28" s="119"/>
      <c r="AN28" s="119"/>
    </row>
    <row r="29" spans="1:40" s="120" customFormat="1" ht="15" x14ac:dyDescent="0.2">
      <c r="A29" s="432"/>
      <c r="B29" s="432"/>
      <c r="C29" s="432"/>
      <c r="D29" s="432"/>
      <c r="E29" s="432"/>
      <c r="F29" s="432"/>
      <c r="G29" s="432"/>
      <c r="H29" s="432"/>
      <c r="I29" s="432"/>
      <c r="J29" s="432"/>
      <c r="K29" s="432"/>
      <c r="L29" s="432"/>
      <c r="M29" s="432"/>
      <c r="N29" s="432"/>
      <c r="O29" s="432"/>
      <c r="P29" s="432"/>
      <c r="Q29" s="432"/>
      <c r="R29" s="432"/>
      <c r="S29" s="432"/>
      <c r="T29" s="432"/>
      <c r="U29" s="432"/>
      <c r="V29" s="432"/>
      <c r="W29" s="432"/>
      <c r="X29" s="432"/>
    </row>
    <row r="30" spans="1:40" s="120" customFormat="1" ht="15" x14ac:dyDescent="0.2">
      <c r="A30" s="436"/>
      <c r="B30" s="432"/>
      <c r="C30" s="432"/>
      <c r="D30" s="432"/>
      <c r="E30" s="432"/>
      <c r="F30" s="432"/>
      <c r="G30" s="432"/>
      <c r="H30" s="432"/>
      <c r="I30" s="432"/>
      <c r="J30" s="432"/>
      <c r="K30" s="432"/>
      <c r="L30" s="432"/>
      <c r="M30" s="432"/>
      <c r="N30" s="432"/>
      <c r="O30" s="432"/>
      <c r="P30" s="432"/>
      <c r="Q30" s="432"/>
      <c r="R30" s="432"/>
      <c r="S30" s="432"/>
      <c r="T30" s="432"/>
      <c r="U30" s="432"/>
      <c r="V30" s="432"/>
      <c r="W30" s="432"/>
      <c r="X30" s="432"/>
    </row>
    <row r="31" spans="1:40" s="120" customFormat="1" ht="15" x14ac:dyDescent="0.2">
      <c r="A31" s="431"/>
      <c r="B31" s="432"/>
      <c r="C31" s="432"/>
      <c r="D31" s="432"/>
      <c r="E31" s="432"/>
      <c r="F31" s="432"/>
      <c r="G31" s="432"/>
      <c r="H31" s="432"/>
      <c r="I31" s="432"/>
      <c r="J31" s="432"/>
      <c r="K31" s="432"/>
      <c r="L31" s="432"/>
      <c r="M31" s="432"/>
      <c r="N31" s="432"/>
      <c r="O31" s="432"/>
      <c r="P31" s="432"/>
      <c r="Q31" s="432"/>
      <c r="R31" s="432"/>
      <c r="S31" s="432"/>
      <c r="T31" s="432"/>
      <c r="U31" s="432"/>
      <c r="V31" s="432"/>
      <c r="W31" s="432"/>
      <c r="X31" s="432"/>
    </row>
    <row r="32" spans="1:40" s="120" customFormat="1" ht="15" x14ac:dyDescent="0.2">
      <c r="A32" s="431"/>
      <c r="B32" s="432"/>
      <c r="C32" s="432"/>
      <c r="D32" s="432"/>
      <c r="E32" s="432"/>
      <c r="F32" s="432"/>
      <c r="G32" s="432"/>
      <c r="H32" s="432"/>
      <c r="I32" s="432"/>
      <c r="J32" s="432"/>
      <c r="K32" s="432"/>
      <c r="L32" s="432"/>
      <c r="M32" s="432"/>
      <c r="N32" s="432"/>
      <c r="O32" s="432"/>
      <c r="P32" s="432"/>
      <c r="Q32" s="432"/>
      <c r="R32" s="432"/>
      <c r="S32" s="432"/>
      <c r="T32" s="432"/>
      <c r="U32" s="432"/>
      <c r="V32" s="432"/>
      <c r="W32" s="432"/>
      <c r="X32" s="432"/>
    </row>
    <row r="33" spans="1:24" s="120" customFormat="1" ht="15" x14ac:dyDescent="0.2">
      <c r="A33" s="431"/>
      <c r="B33" s="432"/>
      <c r="C33" s="432"/>
      <c r="D33" s="432"/>
      <c r="E33" s="432"/>
      <c r="F33" s="432"/>
      <c r="G33" s="432"/>
      <c r="H33" s="432"/>
      <c r="I33" s="432"/>
      <c r="J33" s="432"/>
      <c r="K33" s="432"/>
      <c r="L33" s="432"/>
      <c r="M33" s="432"/>
      <c r="N33" s="432"/>
      <c r="O33" s="432"/>
      <c r="P33" s="432"/>
      <c r="Q33" s="432"/>
      <c r="R33" s="432"/>
      <c r="S33" s="432"/>
      <c r="T33" s="432"/>
      <c r="U33" s="432"/>
      <c r="V33" s="432"/>
      <c r="W33" s="432"/>
      <c r="X33" s="432"/>
    </row>
    <row r="34" spans="1:24" s="120" customFormat="1" ht="15" x14ac:dyDescent="0.2">
      <c r="A34" s="431"/>
      <c r="B34" s="432"/>
      <c r="C34" s="432"/>
      <c r="D34" s="432"/>
      <c r="E34" s="432"/>
      <c r="F34" s="432"/>
      <c r="G34" s="432"/>
      <c r="H34" s="432"/>
      <c r="I34" s="432"/>
      <c r="J34" s="432"/>
      <c r="K34" s="432"/>
      <c r="L34" s="432"/>
      <c r="M34" s="432"/>
      <c r="N34" s="432"/>
      <c r="O34" s="432"/>
      <c r="P34" s="432"/>
      <c r="Q34" s="432"/>
      <c r="R34" s="432"/>
      <c r="S34" s="432"/>
      <c r="T34" s="432"/>
      <c r="U34" s="432"/>
      <c r="V34" s="432"/>
      <c r="W34" s="432"/>
      <c r="X34" s="432"/>
    </row>
    <row r="35" spans="1:24" s="120" customFormat="1" ht="15" x14ac:dyDescent="0.2">
      <c r="A35" s="431"/>
      <c r="B35" s="432"/>
      <c r="C35" s="432"/>
      <c r="D35" s="432"/>
      <c r="E35" s="432"/>
      <c r="F35" s="432"/>
      <c r="G35" s="432"/>
      <c r="H35" s="432"/>
      <c r="I35" s="432"/>
      <c r="J35" s="432"/>
      <c r="K35" s="432"/>
      <c r="L35" s="432"/>
      <c r="M35" s="432"/>
      <c r="N35" s="432"/>
      <c r="O35" s="432"/>
      <c r="P35" s="432"/>
      <c r="Q35" s="432"/>
      <c r="R35" s="432"/>
      <c r="S35" s="432"/>
      <c r="T35" s="432"/>
      <c r="U35" s="432"/>
      <c r="V35" s="432"/>
      <c r="W35" s="432"/>
      <c r="X35" s="432"/>
    </row>
    <row r="36" spans="1:24" s="120" customFormat="1" ht="15" x14ac:dyDescent="0.2">
      <c r="A36" s="431"/>
      <c r="B36" s="432"/>
      <c r="C36" s="432"/>
      <c r="D36" s="432"/>
      <c r="E36" s="432"/>
      <c r="F36" s="432"/>
      <c r="G36" s="432"/>
      <c r="H36" s="432"/>
      <c r="I36" s="432"/>
      <c r="J36" s="432"/>
      <c r="K36" s="432"/>
      <c r="L36" s="432"/>
      <c r="M36" s="432"/>
      <c r="N36" s="432"/>
      <c r="O36" s="432"/>
      <c r="P36" s="432"/>
      <c r="Q36" s="432"/>
      <c r="R36" s="432"/>
      <c r="S36" s="432"/>
      <c r="T36" s="432"/>
      <c r="U36" s="432"/>
      <c r="V36" s="432"/>
      <c r="W36" s="432"/>
      <c r="X36" s="432"/>
    </row>
    <row r="37" spans="1:24" s="120" customFormat="1" ht="15" x14ac:dyDescent="0.2">
      <c r="A37" s="431"/>
      <c r="B37" s="432"/>
      <c r="C37" s="432"/>
      <c r="D37" s="432"/>
      <c r="E37" s="432"/>
      <c r="F37" s="432"/>
      <c r="G37" s="432"/>
      <c r="H37" s="432"/>
      <c r="I37" s="432"/>
      <c r="J37" s="432"/>
      <c r="K37" s="432"/>
      <c r="L37" s="432"/>
      <c r="M37" s="432"/>
      <c r="N37" s="432"/>
      <c r="O37" s="432"/>
      <c r="P37" s="432"/>
      <c r="Q37" s="432"/>
      <c r="R37" s="432"/>
      <c r="S37" s="432"/>
      <c r="T37" s="432"/>
      <c r="U37" s="432"/>
      <c r="V37" s="432"/>
      <c r="W37" s="432"/>
      <c r="X37" s="432"/>
    </row>
    <row r="38" spans="1:24" s="120" customFormat="1" ht="15" x14ac:dyDescent="0.2">
      <c r="A38" s="431"/>
      <c r="B38" s="432"/>
      <c r="C38" s="432"/>
      <c r="D38" s="432"/>
      <c r="E38" s="432"/>
      <c r="F38" s="432"/>
      <c r="G38" s="432"/>
      <c r="H38" s="432"/>
      <c r="I38" s="432"/>
      <c r="J38" s="432"/>
      <c r="K38" s="432"/>
      <c r="L38" s="432"/>
      <c r="M38" s="432"/>
      <c r="N38" s="432"/>
      <c r="O38" s="432"/>
      <c r="P38" s="432"/>
      <c r="Q38" s="432"/>
      <c r="R38" s="432"/>
      <c r="S38" s="432"/>
      <c r="T38" s="432"/>
      <c r="U38" s="432"/>
      <c r="V38" s="432"/>
      <c r="W38" s="432"/>
      <c r="X38" s="432"/>
    </row>
    <row r="39" spans="1:24" s="120" customFormat="1" ht="14.25" customHeight="1" x14ac:dyDescent="0.2">
      <c r="A39" s="432"/>
      <c r="B39" s="432"/>
      <c r="C39" s="432"/>
      <c r="D39" s="432"/>
      <c r="E39" s="432"/>
      <c r="F39" s="432"/>
      <c r="G39" s="432"/>
      <c r="H39" s="432"/>
      <c r="I39" s="432"/>
      <c r="J39" s="432"/>
      <c r="K39" s="432"/>
      <c r="L39" s="432"/>
      <c r="M39" s="432"/>
      <c r="N39" s="432"/>
      <c r="O39" s="432"/>
      <c r="P39" s="432"/>
      <c r="Q39" s="432"/>
      <c r="R39" s="432"/>
      <c r="S39" s="432"/>
      <c r="T39" s="432"/>
      <c r="U39" s="432"/>
      <c r="V39" s="432"/>
      <c r="W39" s="432"/>
      <c r="X39" s="432"/>
    </row>
    <row r="40" spans="1:24" s="120" customFormat="1" ht="14.25" customHeight="1" x14ac:dyDescent="0.2">
      <c r="A40" s="433"/>
      <c r="B40" s="433"/>
      <c r="C40" s="433"/>
      <c r="D40" s="433"/>
      <c r="E40" s="433"/>
      <c r="F40" s="433"/>
      <c r="G40" s="433"/>
      <c r="H40" s="433"/>
      <c r="I40" s="433"/>
      <c r="J40" s="433"/>
      <c r="K40" s="433"/>
      <c r="L40" s="433"/>
      <c r="M40" s="433"/>
      <c r="N40" s="433"/>
      <c r="O40" s="433"/>
      <c r="P40" s="433"/>
      <c r="Q40" s="433"/>
      <c r="R40" s="433"/>
      <c r="S40" s="433"/>
      <c r="T40" s="433"/>
      <c r="U40" s="433"/>
      <c r="V40" s="433"/>
      <c r="W40" s="433"/>
      <c r="X40" s="433"/>
    </row>
    <row r="41" spans="1:24" s="120" customFormat="1" ht="14.25" customHeight="1" x14ac:dyDescent="0.2">
      <c r="A41" s="431"/>
      <c r="B41" s="432"/>
      <c r="C41" s="432"/>
      <c r="D41" s="432"/>
      <c r="E41" s="432"/>
      <c r="F41" s="432"/>
      <c r="G41" s="432"/>
      <c r="H41" s="432"/>
      <c r="I41" s="432"/>
      <c r="J41" s="432"/>
      <c r="K41" s="432"/>
      <c r="L41" s="432"/>
      <c r="M41" s="432"/>
      <c r="N41" s="432"/>
      <c r="O41" s="432"/>
      <c r="P41" s="432"/>
      <c r="Q41" s="432"/>
      <c r="R41" s="432"/>
      <c r="S41" s="432"/>
      <c r="T41" s="432"/>
      <c r="U41" s="432"/>
      <c r="V41" s="432"/>
      <c r="W41" s="432"/>
      <c r="X41" s="432"/>
    </row>
    <row r="42" spans="1:24" s="120" customFormat="1" ht="14.25" customHeight="1" x14ac:dyDescent="0.2">
      <c r="A42" s="431"/>
      <c r="B42" s="432"/>
      <c r="C42" s="432"/>
      <c r="D42" s="432"/>
      <c r="E42" s="432"/>
      <c r="F42" s="432"/>
      <c r="G42" s="432"/>
      <c r="H42" s="432"/>
      <c r="I42" s="432"/>
      <c r="J42" s="432"/>
      <c r="K42" s="432"/>
      <c r="L42" s="432"/>
      <c r="M42" s="432"/>
      <c r="N42" s="432"/>
      <c r="O42" s="432"/>
      <c r="P42" s="432"/>
      <c r="Q42" s="432"/>
      <c r="R42" s="432"/>
      <c r="S42" s="432"/>
      <c r="T42" s="432"/>
      <c r="U42" s="432"/>
      <c r="V42" s="432"/>
      <c r="W42" s="432"/>
      <c r="X42" s="432"/>
    </row>
    <row r="43" spans="1:24" s="120" customFormat="1" ht="14.25" customHeight="1" x14ac:dyDescent="0.2">
      <c r="A43" s="431"/>
      <c r="B43" s="432"/>
      <c r="C43" s="432"/>
      <c r="D43" s="432"/>
      <c r="E43" s="432"/>
      <c r="F43" s="432"/>
      <c r="G43" s="432"/>
      <c r="H43" s="432"/>
      <c r="I43" s="432"/>
      <c r="J43" s="432"/>
      <c r="K43" s="432"/>
      <c r="L43" s="432"/>
      <c r="M43" s="432"/>
      <c r="N43" s="432"/>
      <c r="O43" s="432"/>
      <c r="P43" s="432"/>
      <c r="Q43" s="432"/>
      <c r="R43" s="432"/>
      <c r="S43" s="432"/>
      <c r="T43" s="432"/>
      <c r="U43" s="432"/>
      <c r="V43" s="432"/>
      <c r="W43" s="432"/>
      <c r="X43" s="432"/>
    </row>
    <row r="44" spans="1:24" s="120" customFormat="1" ht="14.25" customHeight="1" x14ac:dyDescent="0.2">
      <c r="A44" s="431"/>
      <c r="B44" s="432"/>
      <c r="C44" s="432"/>
      <c r="D44" s="432"/>
      <c r="E44" s="432"/>
      <c r="F44" s="432"/>
      <c r="G44" s="432"/>
      <c r="H44" s="432"/>
      <c r="I44" s="432"/>
      <c r="J44" s="432"/>
      <c r="K44" s="432"/>
      <c r="L44" s="432"/>
      <c r="M44" s="432"/>
      <c r="N44" s="432"/>
      <c r="O44" s="432"/>
      <c r="P44" s="432"/>
      <c r="Q44" s="432"/>
      <c r="R44" s="432"/>
      <c r="S44" s="432"/>
      <c r="T44" s="432"/>
      <c r="U44" s="432"/>
      <c r="V44" s="432"/>
      <c r="W44" s="432"/>
      <c r="X44" s="432"/>
    </row>
    <row r="45" spans="1:24" s="120" customFormat="1" ht="14.25" customHeight="1" x14ac:dyDescent="0.2">
      <c r="A45" s="431"/>
      <c r="B45" s="432"/>
      <c r="C45" s="432"/>
      <c r="D45" s="432"/>
      <c r="E45" s="432"/>
      <c r="F45" s="432"/>
      <c r="G45" s="432"/>
      <c r="H45" s="432"/>
      <c r="I45" s="432"/>
      <c r="J45" s="432"/>
      <c r="K45" s="432"/>
      <c r="L45" s="432"/>
      <c r="M45" s="432"/>
      <c r="N45" s="432"/>
      <c r="O45" s="432"/>
      <c r="P45" s="432"/>
      <c r="Q45" s="432"/>
      <c r="R45" s="432"/>
      <c r="S45" s="432"/>
      <c r="T45" s="432"/>
      <c r="U45" s="432"/>
      <c r="V45" s="432"/>
      <c r="W45" s="432"/>
      <c r="X45" s="432"/>
    </row>
    <row r="46" spans="1:24" s="120" customFormat="1" ht="14.25" customHeight="1" x14ac:dyDescent="0.2">
      <c r="A46" s="431"/>
      <c r="B46" s="432"/>
      <c r="C46" s="432"/>
      <c r="D46" s="432"/>
      <c r="E46" s="432"/>
      <c r="F46" s="432"/>
      <c r="G46" s="432"/>
      <c r="H46" s="432"/>
      <c r="I46" s="432"/>
      <c r="J46" s="432"/>
      <c r="K46" s="432"/>
      <c r="L46" s="432"/>
      <c r="M46" s="432"/>
      <c r="N46" s="432"/>
      <c r="O46" s="432"/>
      <c r="P46" s="432"/>
      <c r="Q46" s="432"/>
      <c r="R46" s="432"/>
      <c r="S46" s="432"/>
      <c r="T46" s="432"/>
      <c r="U46" s="432"/>
      <c r="V46" s="432"/>
      <c r="W46" s="432"/>
      <c r="X46" s="432"/>
    </row>
    <row r="47" spans="1:24" s="120" customFormat="1" ht="14.25" customHeight="1" x14ac:dyDescent="0.2">
      <c r="A47" s="431"/>
      <c r="B47" s="432"/>
      <c r="C47" s="432"/>
      <c r="D47" s="432"/>
      <c r="E47" s="432"/>
      <c r="F47" s="432"/>
      <c r="G47" s="432"/>
      <c r="H47" s="432"/>
      <c r="I47" s="432"/>
      <c r="J47" s="432"/>
      <c r="K47" s="432"/>
      <c r="L47" s="432"/>
      <c r="M47" s="432"/>
      <c r="N47" s="432"/>
      <c r="O47" s="432"/>
      <c r="P47" s="432"/>
      <c r="Q47" s="432"/>
      <c r="R47" s="432"/>
      <c r="S47" s="432"/>
      <c r="T47" s="432"/>
      <c r="U47" s="432"/>
      <c r="V47" s="432"/>
      <c r="W47" s="432"/>
      <c r="X47" s="432"/>
    </row>
    <row r="48" spans="1:24" s="120" customFormat="1" ht="14.25" customHeight="1" x14ac:dyDescent="0.2">
      <c r="A48" s="431"/>
      <c r="B48" s="432"/>
      <c r="C48" s="432"/>
      <c r="D48" s="432"/>
      <c r="E48" s="432"/>
      <c r="F48" s="432"/>
      <c r="G48" s="432"/>
      <c r="H48" s="432"/>
      <c r="I48" s="432"/>
      <c r="J48" s="432"/>
      <c r="K48" s="432"/>
      <c r="L48" s="432"/>
      <c r="M48" s="432"/>
      <c r="N48" s="432"/>
      <c r="O48" s="432"/>
      <c r="P48" s="432"/>
      <c r="Q48" s="432"/>
      <c r="R48" s="432"/>
      <c r="S48" s="432"/>
      <c r="T48" s="432"/>
      <c r="U48" s="432"/>
      <c r="V48" s="432"/>
      <c r="W48" s="432"/>
      <c r="X48" s="432"/>
    </row>
    <row r="49" spans="1:24" s="120" customFormat="1" ht="15" x14ac:dyDescent="0.2">
      <c r="A49" s="432"/>
      <c r="B49" s="432"/>
      <c r="C49" s="432"/>
      <c r="D49" s="432"/>
      <c r="E49" s="432"/>
      <c r="F49" s="432"/>
      <c r="G49" s="432"/>
      <c r="H49" s="432"/>
      <c r="I49" s="432"/>
      <c r="J49" s="432"/>
      <c r="K49" s="432"/>
      <c r="L49" s="432"/>
      <c r="M49" s="432"/>
      <c r="N49" s="432"/>
      <c r="O49" s="432"/>
      <c r="P49" s="432"/>
      <c r="Q49" s="432"/>
      <c r="R49" s="432"/>
      <c r="S49" s="432"/>
      <c r="T49" s="432"/>
      <c r="U49" s="432"/>
      <c r="V49" s="432"/>
      <c r="W49" s="432"/>
      <c r="X49" s="432"/>
    </row>
    <row r="50" spans="1:24" s="120" customFormat="1" ht="15" x14ac:dyDescent="0.2">
      <c r="A50" s="433"/>
      <c r="B50" s="433"/>
      <c r="C50" s="433"/>
      <c r="D50" s="433"/>
      <c r="E50" s="433"/>
      <c r="F50" s="433"/>
      <c r="G50" s="433"/>
      <c r="H50" s="433"/>
      <c r="I50" s="433"/>
      <c r="J50" s="433"/>
      <c r="K50" s="433"/>
      <c r="L50" s="433"/>
      <c r="M50" s="433"/>
      <c r="N50" s="433"/>
      <c r="O50" s="433"/>
      <c r="P50" s="433"/>
      <c r="Q50" s="433"/>
      <c r="R50" s="433"/>
      <c r="S50" s="433"/>
      <c r="T50" s="433"/>
      <c r="U50" s="433"/>
      <c r="V50" s="433"/>
      <c r="W50" s="433"/>
      <c r="X50" s="433"/>
    </row>
    <row r="51" spans="1:24" s="120" customFormat="1" ht="15" x14ac:dyDescent="0.2">
      <c r="A51" s="431"/>
      <c r="B51" s="432"/>
      <c r="C51" s="432"/>
      <c r="D51" s="432"/>
      <c r="E51" s="432"/>
      <c r="F51" s="432"/>
      <c r="G51" s="432"/>
      <c r="H51" s="432"/>
      <c r="I51" s="432"/>
      <c r="J51" s="432"/>
      <c r="K51" s="432"/>
      <c r="L51" s="432"/>
      <c r="M51" s="432"/>
      <c r="N51" s="432"/>
      <c r="O51" s="432"/>
      <c r="P51" s="432"/>
      <c r="Q51" s="432"/>
      <c r="R51" s="432"/>
      <c r="S51" s="432"/>
      <c r="T51" s="432"/>
      <c r="U51" s="432"/>
      <c r="V51" s="432"/>
      <c r="W51" s="432"/>
      <c r="X51" s="432"/>
    </row>
    <row r="52" spans="1:24" s="120" customFormat="1" ht="15" x14ac:dyDescent="0.2">
      <c r="A52" s="431"/>
      <c r="B52" s="432"/>
      <c r="C52" s="432"/>
      <c r="D52" s="432"/>
      <c r="E52" s="432"/>
      <c r="F52" s="432"/>
      <c r="G52" s="432"/>
      <c r="H52" s="432"/>
      <c r="I52" s="432"/>
      <c r="J52" s="432"/>
      <c r="K52" s="432"/>
      <c r="L52" s="432"/>
      <c r="M52" s="432"/>
      <c r="N52" s="432"/>
      <c r="O52" s="432"/>
      <c r="P52" s="432"/>
      <c r="Q52" s="432"/>
      <c r="R52" s="432"/>
      <c r="S52" s="432"/>
      <c r="T52" s="432"/>
      <c r="U52" s="432"/>
      <c r="V52" s="432"/>
      <c r="W52" s="432"/>
      <c r="X52" s="432"/>
    </row>
    <row r="53" spans="1:24" s="120" customFormat="1" ht="15" x14ac:dyDescent="0.2">
      <c r="A53" s="431"/>
      <c r="B53" s="432"/>
      <c r="C53" s="432"/>
      <c r="D53" s="432"/>
      <c r="E53" s="432"/>
      <c r="F53" s="432"/>
      <c r="G53" s="432"/>
      <c r="H53" s="432"/>
      <c r="I53" s="432"/>
      <c r="J53" s="432"/>
      <c r="K53" s="432"/>
      <c r="L53" s="432"/>
      <c r="M53" s="432"/>
      <c r="N53" s="432"/>
      <c r="O53" s="432"/>
      <c r="P53" s="432"/>
      <c r="Q53" s="432"/>
      <c r="R53" s="432"/>
      <c r="S53" s="432"/>
      <c r="T53" s="432"/>
      <c r="U53" s="432"/>
      <c r="V53" s="432"/>
      <c r="W53" s="432"/>
      <c r="X53" s="432"/>
    </row>
    <row r="54" spans="1:24" s="120" customFormat="1" ht="15" x14ac:dyDescent="0.2">
      <c r="A54" s="431"/>
      <c r="B54" s="432"/>
      <c r="C54" s="432"/>
      <c r="D54" s="432"/>
      <c r="E54" s="432"/>
      <c r="F54" s="432"/>
      <c r="G54" s="432"/>
      <c r="H54" s="432"/>
      <c r="I54" s="432"/>
      <c r="J54" s="432"/>
      <c r="K54" s="432"/>
      <c r="L54" s="432"/>
      <c r="M54" s="432"/>
      <c r="N54" s="432"/>
      <c r="O54" s="432"/>
      <c r="P54" s="432"/>
      <c r="Q54" s="432"/>
      <c r="R54" s="432"/>
      <c r="S54" s="432"/>
      <c r="T54" s="432"/>
      <c r="U54" s="432"/>
      <c r="V54" s="432"/>
      <c r="W54" s="432"/>
      <c r="X54" s="432"/>
    </row>
    <row r="55" spans="1:24" s="120" customFormat="1" ht="15" x14ac:dyDescent="0.2">
      <c r="A55" s="431"/>
      <c r="B55" s="432"/>
      <c r="C55" s="432"/>
      <c r="D55" s="432"/>
      <c r="E55" s="432"/>
      <c r="F55" s="432"/>
      <c r="G55" s="432"/>
      <c r="H55" s="432"/>
      <c r="I55" s="432"/>
      <c r="J55" s="432"/>
      <c r="K55" s="432"/>
      <c r="L55" s="432"/>
      <c r="M55" s="432"/>
      <c r="N55" s="432"/>
      <c r="O55" s="432"/>
      <c r="P55" s="432"/>
      <c r="Q55" s="432"/>
      <c r="R55" s="432"/>
      <c r="S55" s="432"/>
      <c r="T55" s="432"/>
      <c r="U55" s="432"/>
      <c r="V55" s="432"/>
      <c r="W55" s="432"/>
      <c r="X55" s="432"/>
    </row>
    <row r="56" spans="1:24" s="120" customFormat="1" ht="15" x14ac:dyDescent="0.2">
      <c r="A56" s="431"/>
      <c r="B56" s="432"/>
      <c r="C56" s="432"/>
      <c r="D56" s="432"/>
      <c r="E56" s="432"/>
      <c r="F56" s="432"/>
      <c r="G56" s="432"/>
      <c r="H56" s="432"/>
      <c r="I56" s="432"/>
      <c r="J56" s="432"/>
      <c r="K56" s="432"/>
      <c r="L56" s="432"/>
      <c r="M56" s="432"/>
      <c r="N56" s="432"/>
      <c r="O56" s="432"/>
      <c r="P56" s="432"/>
      <c r="Q56" s="432"/>
      <c r="R56" s="432"/>
      <c r="S56" s="432"/>
      <c r="T56" s="432"/>
      <c r="U56" s="432"/>
      <c r="V56" s="432"/>
      <c r="W56" s="432"/>
      <c r="X56" s="432"/>
    </row>
    <row r="57" spans="1:24" s="120" customFormat="1" ht="15" x14ac:dyDescent="0.2">
      <c r="A57" s="431"/>
      <c r="B57" s="432"/>
      <c r="C57" s="432"/>
      <c r="D57" s="432"/>
      <c r="E57" s="432"/>
      <c r="F57" s="432"/>
      <c r="G57" s="432"/>
      <c r="H57" s="432"/>
      <c r="I57" s="432"/>
      <c r="J57" s="432"/>
      <c r="K57" s="432"/>
      <c r="L57" s="432"/>
      <c r="M57" s="432"/>
      <c r="N57" s="432"/>
      <c r="O57" s="432"/>
      <c r="P57" s="432"/>
      <c r="Q57" s="432"/>
      <c r="R57" s="432"/>
      <c r="S57" s="432"/>
      <c r="T57" s="432"/>
      <c r="U57" s="432"/>
      <c r="V57" s="432"/>
      <c r="W57" s="432"/>
      <c r="X57" s="432"/>
    </row>
    <row r="58" spans="1:24" s="120" customFormat="1" ht="15" x14ac:dyDescent="0.2">
      <c r="A58" s="431"/>
      <c r="B58" s="432"/>
      <c r="C58" s="432"/>
      <c r="D58" s="432"/>
      <c r="E58" s="432"/>
      <c r="F58" s="432"/>
      <c r="G58" s="432"/>
      <c r="H58" s="432"/>
      <c r="I58" s="432"/>
      <c r="J58" s="432"/>
      <c r="K58" s="432"/>
      <c r="L58" s="432"/>
      <c r="M58" s="432"/>
      <c r="N58" s="432"/>
      <c r="O58" s="432"/>
      <c r="P58" s="432"/>
      <c r="Q58" s="432"/>
      <c r="R58" s="432"/>
      <c r="S58" s="432"/>
      <c r="T58" s="432"/>
      <c r="U58" s="432"/>
      <c r="V58" s="432"/>
      <c r="W58" s="432"/>
      <c r="X58" s="432"/>
    </row>
    <row r="59" spans="1:24" s="120" customFormat="1" ht="15" x14ac:dyDescent="0.25">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row>
    <row r="60" spans="1:24" s="120" customFormat="1" ht="15" x14ac:dyDescent="0.2">
      <c r="A60" s="433"/>
      <c r="B60" s="433"/>
      <c r="C60" s="433"/>
      <c r="D60" s="433"/>
      <c r="E60" s="433"/>
      <c r="F60" s="433"/>
      <c r="G60" s="433"/>
      <c r="H60" s="433"/>
      <c r="I60" s="433"/>
      <c r="J60" s="433"/>
      <c r="K60" s="433"/>
      <c r="L60" s="433"/>
      <c r="M60" s="433"/>
      <c r="N60" s="433"/>
      <c r="O60" s="433"/>
      <c r="P60" s="433"/>
      <c r="Q60" s="433"/>
      <c r="R60" s="433"/>
      <c r="S60" s="433"/>
      <c r="T60" s="433"/>
      <c r="U60" s="433"/>
      <c r="V60" s="433"/>
      <c r="W60" s="433"/>
      <c r="X60" s="433"/>
    </row>
    <row r="61" spans="1:24" s="120" customFormat="1" ht="30.75" customHeight="1" x14ac:dyDescent="0.2">
      <c r="A61" s="431"/>
      <c r="B61" s="432"/>
      <c r="C61" s="432"/>
      <c r="D61" s="432"/>
      <c r="E61" s="432"/>
      <c r="F61" s="432"/>
      <c r="G61" s="432"/>
      <c r="H61" s="432"/>
      <c r="I61" s="432"/>
      <c r="J61" s="432"/>
      <c r="K61" s="432"/>
      <c r="L61" s="432"/>
      <c r="M61" s="432"/>
      <c r="N61" s="432"/>
      <c r="O61" s="432"/>
      <c r="P61" s="432"/>
      <c r="Q61" s="432"/>
      <c r="R61" s="432"/>
      <c r="S61" s="432"/>
      <c r="T61" s="432"/>
      <c r="U61" s="432"/>
      <c r="V61" s="432"/>
      <c r="W61" s="432"/>
      <c r="X61" s="432"/>
    </row>
    <row r="62" spans="1:24" s="120" customFormat="1" ht="27" customHeight="1" x14ac:dyDescent="0.2">
      <c r="A62" s="431"/>
      <c r="B62" s="432"/>
      <c r="C62" s="432"/>
      <c r="D62" s="432"/>
      <c r="E62" s="432"/>
      <c r="F62" s="432"/>
      <c r="G62" s="432"/>
      <c r="H62" s="432"/>
      <c r="I62" s="432"/>
      <c r="J62" s="432"/>
      <c r="K62" s="432"/>
      <c r="L62" s="432"/>
      <c r="M62" s="432"/>
      <c r="N62" s="432"/>
      <c r="O62" s="432"/>
      <c r="P62" s="432"/>
      <c r="Q62" s="432"/>
      <c r="R62" s="432"/>
      <c r="S62" s="432"/>
      <c r="T62" s="432"/>
      <c r="U62" s="432"/>
      <c r="V62" s="432"/>
      <c r="W62" s="432"/>
      <c r="X62" s="432"/>
    </row>
    <row r="63" spans="1:24" s="120" customFormat="1" ht="15" x14ac:dyDescent="0.2">
      <c r="A63" s="431"/>
      <c r="B63" s="432"/>
      <c r="C63" s="432"/>
      <c r="D63" s="432"/>
      <c r="E63" s="432"/>
      <c r="F63" s="432"/>
      <c r="G63" s="432"/>
      <c r="H63" s="432"/>
      <c r="I63" s="432"/>
      <c r="J63" s="432"/>
      <c r="K63" s="432"/>
      <c r="L63" s="432"/>
      <c r="M63" s="432"/>
      <c r="N63" s="432"/>
      <c r="O63" s="432"/>
      <c r="P63" s="432"/>
      <c r="Q63" s="432"/>
      <c r="R63" s="432"/>
      <c r="S63" s="432"/>
      <c r="T63" s="432"/>
      <c r="U63" s="432"/>
      <c r="V63" s="432"/>
      <c r="W63" s="432"/>
      <c r="X63" s="432"/>
    </row>
    <row r="64" spans="1:24" s="120" customFormat="1" ht="15" x14ac:dyDescent="0.2">
      <c r="A64" s="431"/>
      <c r="B64" s="432"/>
      <c r="C64" s="432"/>
      <c r="D64" s="432"/>
      <c r="E64" s="432"/>
      <c r="F64" s="432"/>
      <c r="G64" s="432"/>
      <c r="H64" s="432"/>
      <c r="I64" s="432"/>
      <c r="J64" s="432"/>
      <c r="K64" s="432"/>
      <c r="L64" s="432"/>
      <c r="M64" s="432"/>
      <c r="N64" s="432"/>
      <c r="O64" s="432"/>
      <c r="P64" s="432"/>
      <c r="Q64" s="432"/>
      <c r="R64" s="432"/>
      <c r="S64" s="432"/>
      <c r="T64" s="432"/>
      <c r="U64" s="432"/>
      <c r="V64" s="432"/>
      <c r="W64" s="432"/>
      <c r="X64" s="432"/>
    </row>
    <row r="65" spans="1:24" s="120" customFormat="1" ht="15" x14ac:dyDescent="0.2">
      <c r="A65" s="431"/>
      <c r="B65" s="432"/>
      <c r="C65" s="432"/>
      <c r="D65" s="432"/>
      <c r="E65" s="432"/>
      <c r="F65" s="432"/>
      <c r="G65" s="432"/>
      <c r="H65" s="432"/>
      <c r="I65" s="432"/>
      <c r="J65" s="432"/>
      <c r="K65" s="432"/>
      <c r="L65" s="432"/>
      <c r="M65" s="432"/>
      <c r="N65" s="432"/>
      <c r="O65" s="432"/>
      <c r="P65" s="432"/>
      <c r="Q65" s="432"/>
      <c r="R65" s="432"/>
      <c r="S65" s="432"/>
      <c r="T65" s="432"/>
      <c r="U65" s="432"/>
      <c r="V65" s="432"/>
      <c r="W65" s="432"/>
      <c r="X65" s="432"/>
    </row>
    <row r="66" spans="1:24" s="120" customFormat="1" ht="15" x14ac:dyDescent="0.2">
      <c r="A66" s="431"/>
      <c r="B66" s="432"/>
      <c r="C66" s="432"/>
      <c r="D66" s="432"/>
      <c r="E66" s="432"/>
      <c r="F66" s="432"/>
      <c r="G66" s="432"/>
      <c r="H66" s="432"/>
      <c r="I66" s="432"/>
      <c r="J66" s="432"/>
      <c r="K66" s="432"/>
      <c r="L66" s="432"/>
      <c r="M66" s="432"/>
      <c r="N66" s="432"/>
      <c r="O66" s="432"/>
      <c r="P66" s="432"/>
      <c r="Q66" s="432"/>
      <c r="R66" s="432"/>
      <c r="S66" s="432"/>
      <c r="T66" s="432"/>
      <c r="U66" s="432"/>
      <c r="V66" s="432"/>
      <c r="W66" s="432"/>
      <c r="X66" s="432"/>
    </row>
    <row r="67" spans="1:24" s="120" customFormat="1" ht="15" x14ac:dyDescent="0.2">
      <c r="A67" s="431"/>
      <c r="B67" s="432"/>
      <c r="C67" s="432"/>
      <c r="D67" s="432"/>
      <c r="E67" s="432"/>
      <c r="F67" s="432"/>
      <c r="G67" s="432"/>
      <c r="H67" s="432"/>
      <c r="I67" s="432"/>
      <c r="J67" s="432"/>
      <c r="K67" s="432"/>
      <c r="L67" s="432"/>
      <c r="M67" s="432"/>
      <c r="N67" s="432"/>
      <c r="O67" s="432"/>
      <c r="P67" s="432"/>
      <c r="Q67" s="432"/>
      <c r="R67" s="432"/>
      <c r="S67" s="432"/>
      <c r="T67" s="432"/>
      <c r="U67" s="432"/>
      <c r="V67" s="432"/>
      <c r="W67" s="432"/>
      <c r="X67" s="432"/>
    </row>
    <row r="68" spans="1:24" s="120" customFormat="1" ht="15" x14ac:dyDescent="0.2">
      <c r="A68" s="431"/>
      <c r="B68" s="432"/>
      <c r="C68" s="432"/>
      <c r="D68" s="432"/>
      <c r="E68" s="432"/>
      <c r="F68" s="432"/>
      <c r="G68" s="432"/>
      <c r="H68" s="432"/>
      <c r="I68" s="432"/>
      <c r="J68" s="432"/>
      <c r="K68" s="432"/>
      <c r="L68" s="432"/>
      <c r="M68" s="432"/>
      <c r="N68" s="432"/>
      <c r="O68" s="432"/>
      <c r="P68" s="432"/>
      <c r="Q68" s="432"/>
      <c r="R68" s="432"/>
      <c r="S68" s="432"/>
      <c r="T68" s="432"/>
      <c r="U68" s="432"/>
      <c r="V68" s="432"/>
      <c r="W68" s="432"/>
      <c r="X68" s="432"/>
    </row>
    <row r="69" spans="1:24" s="120" customFormat="1" x14ac:dyDescent="0.2"/>
    <row r="70" spans="1:24" s="120" customFormat="1" x14ac:dyDescent="0.2">
      <c r="A70" s="434"/>
      <c r="B70" s="435"/>
      <c r="C70" s="435"/>
      <c r="D70" s="435"/>
      <c r="E70" s="435"/>
      <c r="F70" s="435"/>
      <c r="G70" s="435"/>
      <c r="H70" s="435"/>
      <c r="I70" s="435"/>
      <c r="J70" s="435"/>
      <c r="K70" s="435"/>
      <c r="L70" s="435"/>
      <c r="M70" s="435"/>
      <c r="N70" s="435"/>
      <c r="O70" s="435"/>
      <c r="P70" s="435"/>
      <c r="Q70" s="435"/>
      <c r="R70" s="435"/>
      <c r="S70" s="435"/>
      <c r="T70" s="435"/>
      <c r="U70" s="435"/>
      <c r="V70" s="435"/>
      <c r="W70" s="435"/>
      <c r="X70" s="435"/>
    </row>
    <row r="71" spans="1:24" s="120" customFormat="1" ht="15" x14ac:dyDescent="0.2">
      <c r="A71" s="431"/>
      <c r="B71" s="432"/>
      <c r="C71" s="432"/>
      <c r="D71" s="432"/>
      <c r="E71" s="432"/>
      <c r="F71" s="432"/>
      <c r="G71" s="432"/>
      <c r="H71" s="432"/>
      <c r="I71" s="432"/>
      <c r="J71" s="432"/>
      <c r="K71" s="432"/>
      <c r="L71" s="432"/>
      <c r="M71" s="432"/>
      <c r="N71" s="432"/>
      <c r="O71" s="432"/>
      <c r="P71" s="432"/>
      <c r="Q71" s="432"/>
      <c r="R71" s="432"/>
      <c r="S71" s="432"/>
      <c r="T71" s="432"/>
      <c r="U71" s="432"/>
      <c r="V71" s="432"/>
      <c r="W71" s="432"/>
      <c r="X71" s="432"/>
    </row>
    <row r="72" spans="1:24" s="120" customFormat="1" ht="15" x14ac:dyDescent="0.2">
      <c r="A72" s="431"/>
      <c r="B72" s="432"/>
      <c r="C72" s="432"/>
      <c r="D72" s="432"/>
      <c r="E72" s="432"/>
      <c r="F72" s="432"/>
      <c r="G72" s="432"/>
      <c r="H72" s="432"/>
      <c r="I72" s="432"/>
      <c r="J72" s="432"/>
      <c r="K72" s="432"/>
      <c r="L72" s="432"/>
      <c r="M72" s="432"/>
      <c r="N72" s="432"/>
      <c r="O72" s="432"/>
      <c r="P72" s="432"/>
      <c r="Q72" s="432"/>
      <c r="R72" s="432"/>
      <c r="S72" s="432"/>
      <c r="T72" s="432"/>
      <c r="U72" s="432"/>
      <c r="V72" s="432"/>
      <c r="W72" s="432"/>
      <c r="X72" s="432"/>
    </row>
    <row r="73" spans="1:24" s="120" customFormat="1" ht="15" x14ac:dyDescent="0.2">
      <c r="A73" s="431"/>
      <c r="B73" s="432"/>
      <c r="C73" s="432"/>
      <c r="D73" s="432"/>
      <c r="E73" s="432"/>
      <c r="F73" s="432"/>
      <c r="G73" s="432"/>
      <c r="H73" s="432"/>
      <c r="I73" s="432"/>
      <c r="J73" s="432"/>
      <c r="K73" s="432"/>
      <c r="L73" s="432"/>
      <c r="M73" s="432"/>
      <c r="N73" s="432"/>
      <c r="O73" s="432"/>
      <c r="P73" s="432"/>
      <c r="Q73" s="432"/>
      <c r="R73" s="432"/>
      <c r="S73" s="432"/>
      <c r="T73" s="432"/>
      <c r="U73" s="432"/>
      <c r="V73" s="432"/>
      <c r="W73" s="432"/>
      <c r="X73" s="432"/>
    </row>
    <row r="74" spans="1:24" s="120" customFormat="1" ht="15" x14ac:dyDescent="0.2">
      <c r="A74" s="431"/>
      <c r="B74" s="432"/>
      <c r="C74" s="432"/>
      <c r="D74" s="432"/>
      <c r="E74" s="432"/>
      <c r="F74" s="432"/>
      <c r="G74" s="432"/>
      <c r="H74" s="432"/>
      <c r="I74" s="432"/>
      <c r="J74" s="432"/>
      <c r="K74" s="432"/>
      <c r="L74" s="432"/>
      <c r="M74" s="432"/>
      <c r="N74" s="432"/>
      <c r="O74" s="432"/>
      <c r="P74" s="432"/>
      <c r="Q74" s="432"/>
      <c r="R74" s="432"/>
      <c r="S74" s="432"/>
      <c r="T74" s="432"/>
      <c r="U74" s="432"/>
      <c r="V74" s="432"/>
      <c r="W74" s="432"/>
      <c r="X74" s="432"/>
    </row>
    <row r="75" spans="1:24" s="120" customFormat="1" ht="15" x14ac:dyDescent="0.2">
      <c r="A75" s="431"/>
      <c r="B75" s="432"/>
      <c r="C75" s="432"/>
      <c r="D75" s="432"/>
      <c r="E75" s="432"/>
      <c r="F75" s="432"/>
      <c r="G75" s="432"/>
      <c r="H75" s="432"/>
      <c r="I75" s="432"/>
      <c r="J75" s="432"/>
      <c r="K75" s="432"/>
      <c r="L75" s="432"/>
      <c r="M75" s="432"/>
      <c r="N75" s="432"/>
      <c r="O75" s="432"/>
      <c r="P75" s="432"/>
      <c r="Q75" s="432"/>
      <c r="R75" s="432"/>
      <c r="S75" s="432"/>
      <c r="T75" s="432"/>
      <c r="U75" s="432"/>
      <c r="V75" s="432"/>
      <c r="W75" s="432"/>
      <c r="X75" s="432"/>
    </row>
    <row r="76" spans="1:24" s="120" customFormat="1" ht="15" x14ac:dyDescent="0.2">
      <c r="A76" s="431"/>
      <c r="B76" s="432"/>
      <c r="C76" s="432"/>
      <c r="D76" s="432"/>
      <c r="E76" s="432"/>
      <c r="F76" s="432"/>
      <c r="G76" s="432"/>
      <c r="H76" s="432"/>
      <c r="I76" s="432"/>
      <c r="J76" s="432"/>
      <c r="K76" s="432"/>
      <c r="L76" s="432"/>
      <c r="M76" s="432"/>
      <c r="N76" s="432"/>
      <c r="O76" s="432"/>
      <c r="P76" s="432"/>
      <c r="Q76" s="432"/>
      <c r="R76" s="432"/>
      <c r="S76" s="432"/>
      <c r="T76" s="432"/>
      <c r="U76" s="432"/>
      <c r="V76" s="432"/>
      <c r="W76" s="432"/>
      <c r="X76" s="432"/>
    </row>
    <row r="77" spans="1:24" s="120" customFormat="1" ht="15" x14ac:dyDescent="0.2">
      <c r="A77" s="431"/>
      <c r="B77" s="432"/>
      <c r="C77" s="432"/>
      <c r="D77" s="432"/>
      <c r="E77" s="432"/>
      <c r="F77" s="432"/>
      <c r="G77" s="432"/>
      <c r="H77" s="432"/>
      <c r="I77" s="432"/>
      <c r="J77" s="432"/>
      <c r="K77" s="432"/>
      <c r="L77" s="432"/>
      <c r="M77" s="432"/>
      <c r="N77" s="432"/>
      <c r="O77" s="432"/>
      <c r="P77" s="432"/>
      <c r="Q77" s="432"/>
      <c r="R77" s="432"/>
      <c r="S77" s="432"/>
      <c r="T77" s="432"/>
      <c r="U77" s="432"/>
      <c r="V77" s="432"/>
      <c r="W77" s="432"/>
      <c r="X77" s="432"/>
    </row>
    <row r="78" spans="1:24" s="120" customFormat="1" ht="15" x14ac:dyDescent="0.2">
      <c r="A78" s="431"/>
      <c r="B78" s="432"/>
      <c r="C78" s="432"/>
      <c r="D78" s="432"/>
      <c r="E78" s="432"/>
      <c r="F78" s="432"/>
      <c r="G78" s="432"/>
      <c r="H78" s="432"/>
      <c r="I78" s="432"/>
      <c r="J78" s="432"/>
      <c r="K78" s="432"/>
      <c r="L78" s="432"/>
      <c r="M78" s="432"/>
      <c r="N78" s="432"/>
      <c r="O78" s="432"/>
      <c r="P78" s="432"/>
      <c r="Q78" s="432"/>
      <c r="R78" s="432"/>
      <c r="S78" s="432"/>
      <c r="T78" s="432"/>
      <c r="U78" s="432"/>
      <c r="V78" s="432"/>
      <c r="W78" s="432"/>
      <c r="X78" s="432"/>
    </row>
    <row r="79" spans="1:24" s="120" customFormat="1" x14ac:dyDescent="0.2"/>
    <row r="80" spans="1:24" s="120" customFormat="1" ht="15" x14ac:dyDescent="0.2">
      <c r="A80" s="433"/>
      <c r="B80" s="433"/>
      <c r="C80" s="433"/>
      <c r="D80" s="433"/>
      <c r="E80" s="433"/>
      <c r="F80" s="433"/>
      <c r="G80" s="433"/>
      <c r="H80" s="433"/>
      <c r="I80" s="433"/>
      <c r="J80" s="433"/>
      <c r="K80" s="433"/>
      <c r="L80" s="433"/>
      <c r="M80" s="433"/>
      <c r="N80" s="433"/>
      <c r="O80" s="433"/>
      <c r="P80" s="433"/>
      <c r="Q80" s="433"/>
      <c r="R80" s="433"/>
      <c r="S80" s="433"/>
      <c r="T80" s="433"/>
      <c r="U80" s="433"/>
      <c r="V80" s="433"/>
      <c r="W80" s="433"/>
      <c r="X80" s="433"/>
    </row>
    <row r="81" spans="1:40" s="120" customFormat="1" ht="15" x14ac:dyDescent="0.2">
      <c r="A81" s="431"/>
      <c r="B81" s="432"/>
      <c r="C81" s="432"/>
      <c r="D81" s="432"/>
      <c r="E81" s="432"/>
      <c r="F81" s="432"/>
      <c r="G81" s="432"/>
      <c r="H81" s="432"/>
      <c r="I81" s="432"/>
      <c r="J81" s="432"/>
      <c r="K81" s="432"/>
      <c r="L81" s="432"/>
      <c r="M81" s="432"/>
      <c r="N81" s="432"/>
      <c r="O81" s="432"/>
      <c r="P81" s="432"/>
      <c r="Q81" s="432"/>
      <c r="R81" s="432"/>
      <c r="S81" s="432"/>
      <c r="T81" s="432"/>
      <c r="U81" s="432"/>
      <c r="V81" s="432"/>
      <c r="W81" s="432"/>
      <c r="X81" s="432"/>
    </row>
    <row r="82" spans="1:40" s="120" customFormat="1" ht="15" x14ac:dyDescent="0.2">
      <c r="A82" s="431"/>
      <c r="B82" s="432"/>
      <c r="C82" s="432"/>
      <c r="D82" s="432"/>
      <c r="E82" s="432"/>
      <c r="F82" s="432"/>
      <c r="G82" s="432"/>
      <c r="H82" s="432"/>
      <c r="I82" s="432"/>
      <c r="J82" s="432"/>
      <c r="K82" s="432"/>
      <c r="L82" s="432"/>
      <c r="M82" s="432"/>
      <c r="N82" s="432"/>
      <c r="O82" s="432"/>
      <c r="P82" s="432"/>
      <c r="Q82" s="432"/>
      <c r="R82" s="432"/>
      <c r="S82" s="432"/>
      <c r="T82" s="432"/>
      <c r="U82" s="432"/>
      <c r="V82" s="432"/>
      <c r="W82" s="432"/>
      <c r="X82" s="432"/>
    </row>
    <row r="83" spans="1:40" s="120" customFormat="1" ht="15" x14ac:dyDescent="0.2">
      <c r="A83" s="431"/>
      <c r="B83" s="432"/>
      <c r="C83" s="432"/>
      <c r="D83" s="432"/>
      <c r="E83" s="432"/>
      <c r="F83" s="432"/>
      <c r="G83" s="432"/>
      <c r="H83" s="432"/>
      <c r="I83" s="432"/>
      <c r="J83" s="432"/>
      <c r="K83" s="432"/>
      <c r="L83" s="432"/>
      <c r="M83" s="432"/>
      <c r="N83" s="432"/>
      <c r="O83" s="432"/>
      <c r="P83" s="432"/>
      <c r="Q83" s="432"/>
      <c r="R83" s="432"/>
      <c r="S83" s="432"/>
      <c r="T83" s="432"/>
      <c r="U83" s="432"/>
      <c r="V83" s="432"/>
      <c r="W83" s="432"/>
      <c r="X83" s="432"/>
    </row>
    <row r="84" spans="1:40" s="120" customFormat="1" ht="15" x14ac:dyDescent="0.2">
      <c r="A84" s="431"/>
      <c r="B84" s="432"/>
      <c r="C84" s="432"/>
      <c r="D84" s="432"/>
      <c r="E84" s="432"/>
      <c r="F84" s="432"/>
      <c r="G84" s="432"/>
      <c r="H84" s="432"/>
      <c r="I84" s="432"/>
      <c r="J84" s="432"/>
      <c r="K84" s="432"/>
      <c r="L84" s="432"/>
      <c r="M84" s="432"/>
      <c r="N84" s="432"/>
      <c r="O84" s="432"/>
      <c r="P84" s="432"/>
      <c r="Q84" s="432"/>
      <c r="R84" s="432"/>
      <c r="S84" s="432"/>
      <c r="T84" s="432"/>
      <c r="U84" s="432"/>
      <c r="V84" s="432"/>
      <c r="W84" s="432"/>
      <c r="X84" s="432"/>
    </row>
    <row r="85" spans="1:40" s="120" customFormat="1" ht="15" x14ac:dyDescent="0.2">
      <c r="A85" s="431"/>
      <c r="B85" s="432"/>
      <c r="C85" s="432"/>
      <c r="D85" s="432"/>
      <c r="E85" s="432"/>
      <c r="F85" s="432"/>
      <c r="G85" s="432"/>
      <c r="H85" s="432"/>
      <c r="I85" s="432"/>
      <c r="J85" s="432"/>
      <c r="K85" s="432"/>
      <c r="L85" s="432"/>
      <c r="M85" s="432"/>
      <c r="N85" s="432"/>
      <c r="O85" s="432"/>
      <c r="P85" s="432"/>
      <c r="Q85" s="432"/>
      <c r="R85" s="432"/>
      <c r="S85" s="432"/>
      <c r="T85" s="432"/>
      <c r="U85" s="432"/>
      <c r="V85" s="432"/>
      <c r="W85" s="432"/>
      <c r="X85" s="432"/>
    </row>
    <row r="86" spans="1:40" s="120" customFormat="1" ht="15" x14ac:dyDescent="0.2">
      <c r="A86" s="431"/>
      <c r="B86" s="432"/>
      <c r="C86" s="432"/>
      <c r="D86" s="432"/>
      <c r="E86" s="432"/>
      <c r="F86" s="432"/>
      <c r="G86" s="432"/>
      <c r="H86" s="432"/>
      <c r="I86" s="432"/>
      <c r="J86" s="432"/>
      <c r="K86" s="432"/>
      <c r="L86" s="432"/>
      <c r="M86" s="432"/>
      <c r="N86" s="432"/>
      <c r="O86" s="432"/>
      <c r="P86" s="432"/>
      <c r="Q86" s="432"/>
      <c r="R86" s="432"/>
      <c r="S86" s="432"/>
      <c r="T86" s="432"/>
      <c r="U86" s="432"/>
      <c r="V86" s="432"/>
      <c r="W86" s="432"/>
      <c r="X86" s="432"/>
    </row>
    <row r="87" spans="1:40" s="120" customFormat="1" ht="15" x14ac:dyDescent="0.2">
      <c r="A87" s="431"/>
      <c r="B87" s="432"/>
      <c r="C87" s="432"/>
      <c r="D87" s="432"/>
      <c r="E87" s="432"/>
      <c r="F87" s="432"/>
      <c r="G87" s="432"/>
      <c r="H87" s="432"/>
      <c r="I87" s="432"/>
      <c r="J87" s="432"/>
      <c r="K87" s="432"/>
      <c r="L87" s="432"/>
      <c r="M87" s="432"/>
      <c r="N87" s="432"/>
      <c r="O87" s="432"/>
      <c r="P87" s="432"/>
      <c r="Q87" s="432"/>
      <c r="R87" s="432"/>
      <c r="S87" s="432"/>
      <c r="T87" s="432"/>
      <c r="U87" s="432"/>
      <c r="V87" s="432"/>
      <c r="W87" s="432"/>
      <c r="X87" s="432"/>
    </row>
    <row r="88" spans="1:40" s="120" customFormat="1" ht="15" x14ac:dyDescent="0.2">
      <c r="A88" s="431"/>
      <c r="B88" s="432"/>
      <c r="C88" s="432"/>
      <c r="D88" s="432"/>
      <c r="E88" s="432"/>
      <c r="F88" s="432"/>
      <c r="G88" s="432"/>
      <c r="H88" s="432"/>
      <c r="I88" s="432"/>
      <c r="J88" s="432"/>
      <c r="K88" s="432"/>
      <c r="L88" s="432"/>
      <c r="M88" s="432"/>
      <c r="N88" s="432"/>
      <c r="O88" s="432"/>
      <c r="P88" s="432"/>
      <c r="Q88" s="432"/>
      <c r="R88" s="432"/>
      <c r="S88" s="432"/>
      <c r="T88" s="432"/>
      <c r="U88" s="432"/>
      <c r="V88" s="432"/>
      <c r="W88" s="432"/>
      <c r="X88" s="432"/>
    </row>
    <row r="89" spans="1:40"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row>
    <row r="90" spans="1:40"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row>
    <row r="91" spans="1:40"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row>
    <row r="92" spans="1:40"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row>
    <row r="93" spans="1:40"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row>
    <row r="94" spans="1:40"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row>
    <row r="95" spans="1:40"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row>
    <row r="96" spans="1:40"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row>
    <row r="97" spans="1:40"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row>
    <row r="99" spans="1:40"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row>
    <row r="100" spans="1:40"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row>
    <row r="101" spans="1:40"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row>
    <row r="102" spans="1:40"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row>
    <row r="103" spans="1:40"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row>
    <row r="104" spans="1:40"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row>
    <row r="105" spans="1:40"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1:40"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row>
    <row r="108" spans="1:40"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row>
    <row r="109" spans="1:40"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row>
    <row r="110" spans="1:40"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row>
    <row r="111" spans="1:40"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row>
    <row r="112" spans="1:40"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row>
    <row r="113" spans="1:40"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row>
    <row r="114" spans="1:40"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row>
    <row r="115" spans="1:40"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row>
    <row r="116" spans="1:40"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row>
    <row r="117" spans="1:40"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row>
    <row r="118" spans="1:40"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row>
    <row r="119" spans="1:40"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row>
    <row r="120" spans="1:40"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row>
    <row r="121" spans="1:40"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row>
    <row r="122" spans="1:40"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row>
    <row r="123" spans="1:40"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row>
    <row r="124" spans="1:40"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row>
    <row r="125" spans="1:40"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row>
    <row r="126" spans="1:40"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row>
    <row r="127" spans="1:40"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row>
    <row r="128" spans="1:40"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row>
    <row r="129" spans="1:40"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row>
    <row r="130" spans="1:40"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row>
    <row r="131" spans="1:40"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row>
    <row r="132" spans="1:40"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row>
    <row r="133" spans="1:40"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row>
    <row r="134" spans="1:40"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row>
    <row r="135" spans="1:40"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row>
    <row r="136" spans="1:40"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row>
    <row r="137" spans="1:40"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row>
  </sheetData>
  <mergeCells count="108">
    <mergeCell ref="A87:X87"/>
    <mergeCell ref="A88:X88"/>
    <mergeCell ref="A81:X81"/>
    <mergeCell ref="A82:X82"/>
    <mergeCell ref="A83:X83"/>
    <mergeCell ref="A84:X84"/>
    <mergeCell ref="A85:X85"/>
    <mergeCell ref="A86:X86"/>
    <mergeCell ref="A74:X74"/>
    <mergeCell ref="A75:X75"/>
    <mergeCell ref="A76:X76"/>
    <mergeCell ref="A77:X77"/>
    <mergeCell ref="A78:X78"/>
    <mergeCell ref="A80:X80"/>
    <mergeCell ref="A67:X67"/>
    <mergeCell ref="A68:X68"/>
    <mergeCell ref="A70:X70"/>
    <mergeCell ref="A71:X71"/>
    <mergeCell ref="A72:X72"/>
    <mergeCell ref="A73:X73"/>
    <mergeCell ref="A61:X61"/>
    <mergeCell ref="A62:X62"/>
    <mergeCell ref="A63:X63"/>
    <mergeCell ref="A64:X64"/>
    <mergeCell ref="A65:X65"/>
    <mergeCell ref="A66:X66"/>
    <mergeCell ref="A54:X54"/>
    <mergeCell ref="A55:X55"/>
    <mergeCell ref="A56:X56"/>
    <mergeCell ref="A57:X57"/>
    <mergeCell ref="A58:X58"/>
    <mergeCell ref="A60:X60"/>
    <mergeCell ref="A48:X48"/>
    <mergeCell ref="A49:X49"/>
    <mergeCell ref="A50:X50"/>
    <mergeCell ref="A51:X51"/>
    <mergeCell ref="A52:X52"/>
    <mergeCell ref="A53:X53"/>
    <mergeCell ref="A42:X42"/>
    <mergeCell ref="A43:X43"/>
    <mergeCell ref="A44:X44"/>
    <mergeCell ref="A45:X45"/>
    <mergeCell ref="A46:X46"/>
    <mergeCell ref="A47:X47"/>
    <mergeCell ref="A36:X36"/>
    <mergeCell ref="A37:X37"/>
    <mergeCell ref="A38:X38"/>
    <mergeCell ref="A39:X39"/>
    <mergeCell ref="A40:X40"/>
    <mergeCell ref="A41:X41"/>
    <mergeCell ref="A30:X30"/>
    <mergeCell ref="A31:X31"/>
    <mergeCell ref="A32:X32"/>
    <mergeCell ref="A33:X33"/>
    <mergeCell ref="A34:X34"/>
    <mergeCell ref="A35:X35"/>
    <mergeCell ref="A23:AN23"/>
    <mergeCell ref="A25:X25"/>
    <mergeCell ref="A26:X26"/>
    <mergeCell ref="A27:X27"/>
    <mergeCell ref="A28:X28"/>
    <mergeCell ref="A29:X29"/>
    <mergeCell ref="AJ5:AJ6"/>
    <mergeCell ref="AK5:AK6"/>
    <mergeCell ref="AL5:AL6"/>
    <mergeCell ref="AM5:AM6"/>
    <mergeCell ref="AN5:AN6"/>
    <mergeCell ref="A22:AN22"/>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N4"/>
    <mergeCell ref="A5:A6"/>
    <mergeCell ref="B5:E5"/>
    <mergeCell ref="F5:F6"/>
    <mergeCell ref="G5:G6"/>
    <mergeCell ref="H5:H6"/>
    <mergeCell ref="I5:I6"/>
    <mergeCell ref="J5:J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7"/>
  <sheetViews>
    <sheetView zoomScale="80" zoomScaleNormal="80" workbookViewId="0">
      <selection activeCell="F12" sqref="F12"/>
    </sheetView>
  </sheetViews>
  <sheetFormatPr baseColWidth="10" defaultColWidth="6.7109375" defaultRowHeight="12.75" x14ac:dyDescent="0.2"/>
  <cols>
    <col min="1" max="1" width="3.7109375" style="34" customWidth="1"/>
    <col min="2" max="2" width="5" style="34" customWidth="1"/>
    <col min="3" max="5" width="4.7109375" style="34" customWidth="1"/>
    <col min="6" max="6" width="25.7109375" style="34" customWidth="1"/>
    <col min="7" max="7" width="29.7109375" style="34" customWidth="1"/>
    <col min="8" max="8" width="40.42578125" style="34" customWidth="1"/>
    <col min="9" max="9" width="13.7109375" style="34" customWidth="1"/>
    <col min="10" max="10" width="6.140625" style="34" customWidth="1"/>
    <col min="11" max="11" width="6.28515625" style="34" customWidth="1"/>
    <col min="12" max="12" width="10.7109375" style="34" customWidth="1"/>
    <col min="13" max="13" width="11.42578125" style="34" customWidth="1"/>
    <col min="14" max="14" width="21.42578125" style="34" customWidth="1"/>
    <col min="15" max="15" width="15.42578125" style="34" customWidth="1"/>
    <col min="16" max="17" width="7.7109375" style="34" bestFit="1" customWidth="1"/>
    <col min="18" max="20" width="6.7109375" style="34" customWidth="1"/>
    <col min="21" max="21" width="6.85546875" style="34" customWidth="1"/>
    <col min="22" max="23" width="6.7109375" style="34" customWidth="1"/>
    <col min="24" max="24" width="7.28515625" style="34" customWidth="1"/>
    <col min="25" max="25" width="6.42578125" style="34" customWidth="1"/>
    <col min="26" max="26" width="5.85546875" style="34" customWidth="1"/>
    <col min="27" max="27" width="6.7109375" style="34" bestFit="1" customWidth="1"/>
    <col min="28" max="28" width="8.140625" style="34" customWidth="1"/>
    <col min="29" max="29" width="7.5703125" style="34" customWidth="1"/>
    <col min="30" max="30" width="8" style="34" customWidth="1"/>
    <col min="31" max="31" width="8.42578125" style="34" customWidth="1"/>
    <col min="32" max="32" width="9" style="34" customWidth="1"/>
    <col min="33" max="33" width="7.140625" style="34" customWidth="1"/>
    <col min="34" max="34" width="7.7109375" style="34" customWidth="1"/>
    <col min="35" max="35" width="8" style="34" customWidth="1"/>
    <col min="36" max="37" width="7.5703125" style="34" bestFit="1" customWidth="1"/>
    <col min="38" max="38" width="8.7109375" style="34" customWidth="1"/>
    <col min="39" max="39" width="7.5703125" style="34" bestFit="1" customWidth="1"/>
    <col min="40" max="53" width="6.7109375" style="3"/>
    <col min="54" max="256" width="6.7109375" style="34"/>
    <col min="257" max="257" width="3.7109375" style="34" customWidth="1"/>
    <col min="258" max="258" width="5" style="34" customWidth="1"/>
    <col min="259" max="261" width="4.7109375" style="34" customWidth="1"/>
    <col min="262" max="262" width="25.7109375" style="34" customWidth="1"/>
    <col min="263" max="263" width="29.7109375" style="34" customWidth="1"/>
    <col min="264" max="264" width="40.42578125" style="34" customWidth="1"/>
    <col min="265" max="265" width="13.7109375" style="34" customWidth="1"/>
    <col min="266" max="266" width="6.140625" style="34" customWidth="1"/>
    <col min="267" max="267" width="6.28515625" style="34" customWidth="1"/>
    <col min="268" max="268" width="10.7109375" style="34" customWidth="1"/>
    <col min="269" max="269" width="11.42578125" style="34" customWidth="1"/>
    <col min="270" max="270" width="21.42578125" style="34" customWidth="1"/>
    <col min="271" max="271" width="15.42578125" style="34" customWidth="1"/>
    <col min="272" max="273" width="7.7109375" style="34" bestFit="1" customWidth="1"/>
    <col min="274" max="276" width="6.7109375" style="34" customWidth="1"/>
    <col min="277" max="277" width="6.85546875" style="34" customWidth="1"/>
    <col min="278" max="279" width="6.7109375" style="34" customWidth="1"/>
    <col min="280" max="280" width="7.28515625" style="34" customWidth="1"/>
    <col min="281" max="281" width="6.42578125" style="34" customWidth="1"/>
    <col min="282" max="282" width="5.85546875" style="34" customWidth="1"/>
    <col min="283" max="283" width="6.7109375" style="34" bestFit="1" customWidth="1"/>
    <col min="284" max="284" width="8.140625" style="34" customWidth="1"/>
    <col min="285" max="285" width="7.5703125" style="34" customWidth="1"/>
    <col min="286" max="286" width="8" style="34" customWidth="1"/>
    <col min="287" max="287" width="8.42578125" style="34" customWidth="1"/>
    <col min="288" max="288" width="9" style="34" customWidth="1"/>
    <col min="289" max="289" width="7.140625" style="34" customWidth="1"/>
    <col min="290" max="290" width="7.7109375" style="34" customWidth="1"/>
    <col min="291" max="291" width="8" style="34" customWidth="1"/>
    <col min="292" max="293" width="7.5703125" style="34" bestFit="1" customWidth="1"/>
    <col min="294" max="294" width="8.7109375" style="34" customWidth="1"/>
    <col min="295" max="295" width="7.5703125" style="34" bestFit="1" customWidth="1"/>
    <col min="296" max="512" width="6.7109375" style="34"/>
    <col min="513" max="513" width="3.7109375" style="34" customWidth="1"/>
    <col min="514" max="514" width="5" style="34" customWidth="1"/>
    <col min="515" max="517" width="4.7109375" style="34" customWidth="1"/>
    <col min="518" max="518" width="25.7109375" style="34" customWidth="1"/>
    <col min="519" max="519" width="29.7109375" style="34" customWidth="1"/>
    <col min="520" max="520" width="40.42578125" style="34" customWidth="1"/>
    <col min="521" max="521" width="13.7109375" style="34" customWidth="1"/>
    <col min="522" max="522" width="6.140625" style="34" customWidth="1"/>
    <col min="523" max="523" width="6.28515625" style="34" customWidth="1"/>
    <col min="524" max="524" width="10.7109375" style="34" customWidth="1"/>
    <col min="525" max="525" width="11.42578125" style="34" customWidth="1"/>
    <col min="526" max="526" width="21.42578125" style="34" customWidth="1"/>
    <col min="527" max="527" width="15.42578125" style="34" customWidth="1"/>
    <col min="528" max="529" width="7.7109375" style="34" bestFit="1" customWidth="1"/>
    <col min="530" max="532" width="6.7109375" style="34" customWidth="1"/>
    <col min="533" max="533" width="6.85546875" style="34" customWidth="1"/>
    <col min="534" max="535" width="6.7109375" style="34" customWidth="1"/>
    <col min="536" max="536" width="7.28515625" style="34" customWidth="1"/>
    <col min="537" max="537" width="6.42578125" style="34" customWidth="1"/>
    <col min="538" max="538" width="5.85546875" style="34" customWidth="1"/>
    <col min="539" max="539" width="6.7109375" style="34" bestFit="1" customWidth="1"/>
    <col min="540" max="540" width="8.140625" style="34" customWidth="1"/>
    <col min="541" max="541" width="7.5703125" style="34" customWidth="1"/>
    <col min="542" max="542" width="8" style="34" customWidth="1"/>
    <col min="543" max="543" width="8.42578125" style="34" customWidth="1"/>
    <col min="544" max="544" width="9" style="34" customWidth="1"/>
    <col min="545" max="545" width="7.140625" style="34" customWidth="1"/>
    <col min="546" max="546" width="7.7109375" style="34" customWidth="1"/>
    <col min="547" max="547" width="8" style="34" customWidth="1"/>
    <col min="548" max="549" width="7.5703125" style="34" bestFit="1" customWidth="1"/>
    <col min="550" max="550" width="8.7109375" style="34" customWidth="1"/>
    <col min="551" max="551" width="7.5703125" style="34" bestFit="1" customWidth="1"/>
    <col min="552" max="768" width="6.7109375" style="34"/>
    <col min="769" max="769" width="3.7109375" style="34" customWidth="1"/>
    <col min="770" max="770" width="5" style="34" customWidth="1"/>
    <col min="771" max="773" width="4.7109375" style="34" customWidth="1"/>
    <col min="774" max="774" width="25.7109375" style="34" customWidth="1"/>
    <col min="775" max="775" width="29.7109375" style="34" customWidth="1"/>
    <col min="776" max="776" width="40.42578125" style="34" customWidth="1"/>
    <col min="777" max="777" width="13.7109375" style="34" customWidth="1"/>
    <col min="778" max="778" width="6.140625" style="34" customWidth="1"/>
    <col min="779" max="779" width="6.28515625" style="34" customWidth="1"/>
    <col min="780" max="780" width="10.7109375" style="34" customWidth="1"/>
    <col min="781" max="781" width="11.42578125" style="34" customWidth="1"/>
    <col min="782" max="782" width="21.42578125" style="34" customWidth="1"/>
    <col min="783" max="783" width="15.42578125" style="34" customWidth="1"/>
    <col min="784" max="785" width="7.7109375" style="34" bestFit="1" customWidth="1"/>
    <col min="786" max="788" width="6.7109375" style="34" customWidth="1"/>
    <col min="789" max="789" width="6.85546875" style="34" customWidth="1"/>
    <col min="790" max="791" width="6.7109375" style="34" customWidth="1"/>
    <col min="792" max="792" width="7.28515625" style="34" customWidth="1"/>
    <col min="793" max="793" width="6.42578125" style="34" customWidth="1"/>
    <col min="794" max="794" width="5.85546875" style="34" customWidth="1"/>
    <col min="795" max="795" width="6.7109375" style="34" bestFit="1" customWidth="1"/>
    <col min="796" max="796" width="8.140625" style="34" customWidth="1"/>
    <col min="797" max="797" width="7.5703125" style="34" customWidth="1"/>
    <col min="798" max="798" width="8" style="34" customWidth="1"/>
    <col min="799" max="799" width="8.42578125" style="34" customWidth="1"/>
    <col min="800" max="800" width="9" style="34" customWidth="1"/>
    <col min="801" max="801" width="7.140625" style="34" customWidth="1"/>
    <col min="802" max="802" width="7.7109375" style="34" customWidth="1"/>
    <col min="803" max="803" width="8" style="34" customWidth="1"/>
    <col min="804" max="805" width="7.5703125" style="34" bestFit="1" customWidth="1"/>
    <col min="806" max="806" width="8.7109375" style="34" customWidth="1"/>
    <col min="807" max="807" width="7.5703125" style="34" bestFit="1" customWidth="1"/>
    <col min="808" max="1024" width="6.7109375" style="34"/>
    <col min="1025" max="1025" width="3.7109375" style="34" customWidth="1"/>
    <col min="1026" max="1026" width="5" style="34" customWidth="1"/>
    <col min="1027" max="1029" width="4.7109375" style="34" customWidth="1"/>
    <col min="1030" max="1030" width="25.7109375" style="34" customWidth="1"/>
    <col min="1031" max="1031" width="29.7109375" style="34" customWidth="1"/>
    <col min="1032" max="1032" width="40.42578125" style="34" customWidth="1"/>
    <col min="1033" max="1033" width="13.7109375" style="34" customWidth="1"/>
    <col min="1034" max="1034" width="6.140625" style="34" customWidth="1"/>
    <col min="1035" max="1035" width="6.28515625" style="34" customWidth="1"/>
    <col min="1036" max="1036" width="10.7109375" style="34" customWidth="1"/>
    <col min="1037" max="1037" width="11.42578125" style="34" customWidth="1"/>
    <col min="1038" max="1038" width="21.42578125" style="34" customWidth="1"/>
    <col min="1039" max="1039" width="15.42578125" style="34" customWidth="1"/>
    <col min="1040" max="1041" width="7.7109375" style="34" bestFit="1" customWidth="1"/>
    <col min="1042" max="1044" width="6.7109375" style="34" customWidth="1"/>
    <col min="1045" max="1045" width="6.85546875" style="34" customWidth="1"/>
    <col min="1046" max="1047" width="6.7109375" style="34" customWidth="1"/>
    <col min="1048" max="1048" width="7.28515625" style="34" customWidth="1"/>
    <col min="1049" max="1049" width="6.42578125" style="34" customWidth="1"/>
    <col min="1050" max="1050" width="5.85546875" style="34" customWidth="1"/>
    <col min="1051" max="1051" width="6.7109375" style="34" bestFit="1" customWidth="1"/>
    <col min="1052" max="1052" width="8.140625" style="34" customWidth="1"/>
    <col min="1053" max="1053" width="7.5703125" style="34" customWidth="1"/>
    <col min="1054" max="1054" width="8" style="34" customWidth="1"/>
    <col min="1055" max="1055" width="8.42578125" style="34" customWidth="1"/>
    <col min="1056" max="1056" width="9" style="34" customWidth="1"/>
    <col min="1057" max="1057" width="7.140625" style="34" customWidth="1"/>
    <col min="1058" max="1058" width="7.7109375" style="34" customWidth="1"/>
    <col min="1059" max="1059" width="8" style="34" customWidth="1"/>
    <col min="1060" max="1061" width="7.5703125" style="34" bestFit="1" customWidth="1"/>
    <col min="1062" max="1062" width="8.7109375" style="34" customWidth="1"/>
    <col min="1063" max="1063" width="7.5703125" style="34" bestFit="1" customWidth="1"/>
    <col min="1064" max="1280" width="6.7109375" style="34"/>
    <col min="1281" max="1281" width="3.7109375" style="34" customWidth="1"/>
    <col min="1282" max="1282" width="5" style="34" customWidth="1"/>
    <col min="1283" max="1285" width="4.7109375" style="34" customWidth="1"/>
    <col min="1286" max="1286" width="25.7109375" style="34" customWidth="1"/>
    <col min="1287" max="1287" width="29.7109375" style="34" customWidth="1"/>
    <col min="1288" max="1288" width="40.42578125" style="34" customWidth="1"/>
    <col min="1289" max="1289" width="13.7109375" style="34" customWidth="1"/>
    <col min="1290" max="1290" width="6.140625" style="34" customWidth="1"/>
    <col min="1291" max="1291" width="6.28515625" style="34" customWidth="1"/>
    <col min="1292" max="1292" width="10.7109375" style="34" customWidth="1"/>
    <col min="1293" max="1293" width="11.42578125" style="34" customWidth="1"/>
    <col min="1294" max="1294" width="21.42578125" style="34" customWidth="1"/>
    <col min="1295" max="1295" width="15.42578125" style="34" customWidth="1"/>
    <col min="1296" max="1297" width="7.7109375" style="34" bestFit="1" customWidth="1"/>
    <col min="1298" max="1300" width="6.7109375" style="34" customWidth="1"/>
    <col min="1301" max="1301" width="6.85546875" style="34" customWidth="1"/>
    <col min="1302" max="1303" width="6.7109375" style="34" customWidth="1"/>
    <col min="1304" max="1304" width="7.28515625" style="34" customWidth="1"/>
    <col min="1305" max="1305" width="6.42578125" style="34" customWidth="1"/>
    <col min="1306" max="1306" width="5.85546875" style="34" customWidth="1"/>
    <col min="1307" max="1307" width="6.7109375" style="34" bestFit="1" customWidth="1"/>
    <col min="1308" max="1308" width="8.140625" style="34" customWidth="1"/>
    <col min="1309" max="1309" width="7.5703125" style="34" customWidth="1"/>
    <col min="1310" max="1310" width="8" style="34" customWidth="1"/>
    <col min="1311" max="1311" width="8.42578125" style="34" customWidth="1"/>
    <col min="1312" max="1312" width="9" style="34" customWidth="1"/>
    <col min="1313" max="1313" width="7.140625" style="34" customWidth="1"/>
    <col min="1314" max="1314" width="7.7109375" style="34" customWidth="1"/>
    <col min="1315" max="1315" width="8" style="34" customWidth="1"/>
    <col min="1316" max="1317" width="7.5703125" style="34" bestFit="1" customWidth="1"/>
    <col min="1318" max="1318" width="8.7109375" style="34" customWidth="1"/>
    <col min="1319" max="1319" width="7.5703125" style="34" bestFit="1" customWidth="1"/>
    <col min="1320" max="1536" width="6.7109375" style="34"/>
    <col min="1537" max="1537" width="3.7109375" style="34" customWidth="1"/>
    <col min="1538" max="1538" width="5" style="34" customWidth="1"/>
    <col min="1539" max="1541" width="4.7109375" style="34" customWidth="1"/>
    <col min="1542" max="1542" width="25.7109375" style="34" customWidth="1"/>
    <col min="1543" max="1543" width="29.7109375" style="34" customWidth="1"/>
    <col min="1544" max="1544" width="40.42578125" style="34" customWidth="1"/>
    <col min="1545" max="1545" width="13.7109375" style="34" customWidth="1"/>
    <col min="1546" max="1546" width="6.140625" style="34" customWidth="1"/>
    <col min="1547" max="1547" width="6.28515625" style="34" customWidth="1"/>
    <col min="1548" max="1548" width="10.7109375" style="34" customWidth="1"/>
    <col min="1549" max="1549" width="11.42578125" style="34" customWidth="1"/>
    <col min="1550" max="1550" width="21.42578125" style="34" customWidth="1"/>
    <col min="1551" max="1551" width="15.42578125" style="34" customWidth="1"/>
    <col min="1552" max="1553" width="7.7109375" style="34" bestFit="1" customWidth="1"/>
    <col min="1554" max="1556" width="6.7109375" style="34" customWidth="1"/>
    <col min="1557" max="1557" width="6.85546875" style="34" customWidth="1"/>
    <col min="1558" max="1559" width="6.7109375" style="34" customWidth="1"/>
    <col min="1560" max="1560" width="7.28515625" style="34" customWidth="1"/>
    <col min="1561" max="1561" width="6.42578125" style="34" customWidth="1"/>
    <col min="1562" max="1562" width="5.85546875" style="34" customWidth="1"/>
    <col min="1563" max="1563" width="6.7109375" style="34" bestFit="1" customWidth="1"/>
    <col min="1564" max="1564" width="8.140625" style="34" customWidth="1"/>
    <col min="1565" max="1565" width="7.5703125" style="34" customWidth="1"/>
    <col min="1566" max="1566" width="8" style="34" customWidth="1"/>
    <col min="1567" max="1567" width="8.42578125" style="34" customWidth="1"/>
    <col min="1568" max="1568" width="9" style="34" customWidth="1"/>
    <col min="1569" max="1569" width="7.140625" style="34" customWidth="1"/>
    <col min="1570" max="1570" width="7.7109375" style="34" customWidth="1"/>
    <col min="1571" max="1571" width="8" style="34" customWidth="1"/>
    <col min="1572" max="1573" width="7.5703125" style="34" bestFit="1" customWidth="1"/>
    <col min="1574" max="1574" width="8.7109375" style="34" customWidth="1"/>
    <col min="1575" max="1575" width="7.5703125" style="34" bestFit="1" customWidth="1"/>
    <col min="1576" max="1792" width="6.7109375" style="34"/>
    <col min="1793" max="1793" width="3.7109375" style="34" customWidth="1"/>
    <col min="1794" max="1794" width="5" style="34" customWidth="1"/>
    <col min="1795" max="1797" width="4.7109375" style="34" customWidth="1"/>
    <col min="1798" max="1798" width="25.7109375" style="34" customWidth="1"/>
    <col min="1799" max="1799" width="29.7109375" style="34" customWidth="1"/>
    <col min="1800" max="1800" width="40.42578125" style="34" customWidth="1"/>
    <col min="1801" max="1801" width="13.7109375" style="34" customWidth="1"/>
    <col min="1802" max="1802" width="6.140625" style="34" customWidth="1"/>
    <col min="1803" max="1803" width="6.28515625" style="34" customWidth="1"/>
    <col min="1804" max="1804" width="10.7109375" style="34" customWidth="1"/>
    <col min="1805" max="1805" width="11.42578125" style="34" customWidth="1"/>
    <col min="1806" max="1806" width="21.42578125" style="34" customWidth="1"/>
    <col min="1807" max="1807" width="15.42578125" style="34" customWidth="1"/>
    <col min="1808" max="1809" width="7.7109375" style="34" bestFit="1" customWidth="1"/>
    <col min="1810" max="1812" width="6.7109375" style="34" customWidth="1"/>
    <col min="1813" max="1813" width="6.85546875" style="34" customWidth="1"/>
    <col min="1814" max="1815" width="6.7109375" style="34" customWidth="1"/>
    <col min="1816" max="1816" width="7.28515625" style="34" customWidth="1"/>
    <col min="1817" max="1817" width="6.42578125" style="34" customWidth="1"/>
    <col min="1818" max="1818" width="5.85546875" style="34" customWidth="1"/>
    <col min="1819" max="1819" width="6.7109375" style="34" bestFit="1" customWidth="1"/>
    <col min="1820" max="1820" width="8.140625" style="34" customWidth="1"/>
    <col min="1821" max="1821" width="7.5703125" style="34" customWidth="1"/>
    <col min="1822" max="1822" width="8" style="34" customWidth="1"/>
    <col min="1823" max="1823" width="8.42578125" style="34" customWidth="1"/>
    <col min="1824" max="1824" width="9" style="34" customWidth="1"/>
    <col min="1825" max="1825" width="7.140625" style="34" customWidth="1"/>
    <col min="1826" max="1826" width="7.7109375" style="34" customWidth="1"/>
    <col min="1827" max="1827" width="8" style="34" customWidth="1"/>
    <col min="1828" max="1829" width="7.5703125" style="34" bestFit="1" customWidth="1"/>
    <col min="1830" max="1830" width="8.7109375" style="34" customWidth="1"/>
    <col min="1831" max="1831" width="7.5703125" style="34" bestFit="1" customWidth="1"/>
    <col min="1832" max="2048" width="6.7109375" style="34"/>
    <col min="2049" max="2049" width="3.7109375" style="34" customWidth="1"/>
    <col min="2050" max="2050" width="5" style="34" customWidth="1"/>
    <col min="2051" max="2053" width="4.7109375" style="34" customWidth="1"/>
    <col min="2054" max="2054" width="25.7109375" style="34" customWidth="1"/>
    <col min="2055" max="2055" width="29.7109375" style="34" customWidth="1"/>
    <col min="2056" max="2056" width="40.42578125" style="34" customWidth="1"/>
    <col min="2057" max="2057" width="13.7109375" style="34" customWidth="1"/>
    <col min="2058" max="2058" width="6.140625" style="34" customWidth="1"/>
    <col min="2059" max="2059" width="6.28515625" style="34" customWidth="1"/>
    <col min="2060" max="2060" width="10.7109375" style="34" customWidth="1"/>
    <col min="2061" max="2061" width="11.42578125" style="34" customWidth="1"/>
    <col min="2062" max="2062" width="21.42578125" style="34" customWidth="1"/>
    <col min="2063" max="2063" width="15.42578125" style="34" customWidth="1"/>
    <col min="2064" max="2065" width="7.7109375" style="34" bestFit="1" customWidth="1"/>
    <col min="2066" max="2068" width="6.7109375" style="34" customWidth="1"/>
    <col min="2069" max="2069" width="6.85546875" style="34" customWidth="1"/>
    <col min="2070" max="2071" width="6.7109375" style="34" customWidth="1"/>
    <col min="2072" max="2072" width="7.28515625" style="34" customWidth="1"/>
    <col min="2073" max="2073" width="6.42578125" style="34" customWidth="1"/>
    <col min="2074" max="2074" width="5.85546875" style="34" customWidth="1"/>
    <col min="2075" max="2075" width="6.7109375" style="34" bestFit="1" customWidth="1"/>
    <col min="2076" max="2076" width="8.140625" style="34" customWidth="1"/>
    <col min="2077" max="2077" width="7.5703125" style="34" customWidth="1"/>
    <col min="2078" max="2078" width="8" style="34" customWidth="1"/>
    <col min="2079" max="2079" width="8.42578125" style="34" customWidth="1"/>
    <col min="2080" max="2080" width="9" style="34" customWidth="1"/>
    <col min="2081" max="2081" width="7.140625" style="34" customWidth="1"/>
    <col min="2082" max="2082" width="7.7109375" style="34" customWidth="1"/>
    <col min="2083" max="2083" width="8" style="34" customWidth="1"/>
    <col min="2084" max="2085" width="7.5703125" style="34" bestFit="1" customWidth="1"/>
    <col min="2086" max="2086" width="8.7109375" style="34" customWidth="1"/>
    <col min="2087" max="2087" width="7.5703125" style="34" bestFit="1" customWidth="1"/>
    <col min="2088" max="2304" width="6.7109375" style="34"/>
    <col min="2305" max="2305" width="3.7109375" style="34" customWidth="1"/>
    <col min="2306" max="2306" width="5" style="34" customWidth="1"/>
    <col min="2307" max="2309" width="4.7109375" style="34" customWidth="1"/>
    <col min="2310" max="2310" width="25.7109375" style="34" customWidth="1"/>
    <col min="2311" max="2311" width="29.7109375" style="34" customWidth="1"/>
    <col min="2312" max="2312" width="40.42578125" style="34" customWidth="1"/>
    <col min="2313" max="2313" width="13.7109375" style="34" customWidth="1"/>
    <col min="2314" max="2314" width="6.140625" style="34" customWidth="1"/>
    <col min="2315" max="2315" width="6.28515625" style="34" customWidth="1"/>
    <col min="2316" max="2316" width="10.7109375" style="34" customWidth="1"/>
    <col min="2317" max="2317" width="11.42578125" style="34" customWidth="1"/>
    <col min="2318" max="2318" width="21.42578125" style="34" customWidth="1"/>
    <col min="2319" max="2319" width="15.42578125" style="34" customWidth="1"/>
    <col min="2320" max="2321" width="7.7109375" style="34" bestFit="1" customWidth="1"/>
    <col min="2322" max="2324" width="6.7109375" style="34" customWidth="1"/>
    <col min="2325" max="2325" width="6.85546875" style="34" customWidth="1"/>
    <col min="2326" max="2327" width="6.7109375" style="34" customWidth="1"/>
    <col min="2328" max="2328" width="7.28515625" style="34" customWidth="1"/>
    <col min="2329" max="2329" width="6.42578125" style="34" customWidth="1"/>
    <col min="2330" max="2330" width="5.85546875" style="34" customWidth="1"/>
    <col min="2331" max="2331" width="6.7109375" style="34" bestFit="1" customWidth="1"/>
    <col min="2332" max="2332" width="8.140625" style="34" customWidth="1"/>
    <col min="2333" max="2333" width="7.5703125" style="34" customWidth="1"/>
    <col min="2334" max="2334" width="8" style="34" customWidth="1"/>
    <col min="2335" max="2335" width="8.42578125" style="34" customWidth="1"/>
    <col min="2336" max="2336" width="9" style="34" customWidth="1"/>
    <col min="2337" max="2337" width="7.140625" style="34" customWidth="1"/>
    <col min="2338" max="2338" width="7.7109375" style="34" customWidth="1"/>
    <col min="2339" max="2339" width="8" style="34" customWidth="1"/>
    <col min="2340" max="2341" width="7.5703125" style="34" bestFit="1" customWidth="1"/>
    <col min="2342" max="2342" width="8.7109375" style="34" customWidth="1"/>
    <col min="2343" max="2343" width="7.5703125" style="34" bestFit="1" customWidth="1"/>
    <col min="2344" max="2560" width="6.7109375" style="34"/>
    <col min="2561" max="2561" width="3.7109375" style="34" customWidth="1"/>
    <col min="2562" max="2562" width="5" style="34" customWidth="1"/>
    <col min="2563" max="2565" width="4.7109375" style="34" customWidth="1"/>
    <col min="2566" max="2566" width="25.7109375" style="34" customWidth="1"/>
    <col min="2567" max="2567" width="29.7109375" style="34" customWidth="1"/>
    <col min="2568" max="2568" width="40.42578125" style="34" customWidth="1"/>
    <col min="2569" max="2569" width="13.7109375" style="34" customWidth="1"/>
    <col min="2570" max="2570" width="6.140625" style="34" customWidth="1"/>
    <col min="2571" max="2571" width="6.28515625" style="34" customWidth="1"/>
    <col min="2572" max="2572" width="10.7109375" style="34" customWidth="1"/>
    <col min="2573" max="2573" width="11.42578125" style="34" customWidth="1"/>
    <col min="2574" max="2574" width="21.42578125" style="34" customWidth="1"/>
    <col min="2575" max="2575" width="15.42578125" style="34" customWidth="1"/>
    <col min="2576" max="2577" width="7.7109375" style="34" bestFit="1" customWidth="1"/>
    <col min="2578" max="2580" width="6.7109375" style="34" customWidth="1"/>
    <col min="2581" max="2581" width="6.85546875" style="34" customWidth="1"/>
    <col min="2582" max="2583" width="6.7109375" style="34" customWidth="1"/>
    <col min="2584" max="2584" width="7.28515625" style="34" customWidth="1"/>
    <col min="2585" max="2585" width="6.42578125" style="34" customWidth="1"/>
    <col min="2586" max="2586" width="5.85546875" style="34" customWidth="1"/>
    <col min="2587" max="2587" width="6.7109375" style="34" bestFit="1" customWidth="1"/>
    <col min="2588" max="2588" width="8.140625" style="34" customWidth="1"/>
    <col min="2589" max="2589" width="7.5703125" style="34" customWidth="1"/>
    <col min="2590" max="2590" width="8" style="34" customWidth="1"/>
    <col min="2591" max="2591" width="8.42578125" style="34" customWidth="1"/>
    <col min="2592" max="2592" width="9" style="34" customWidth="1"/>
    <col min="2593" max="2593" width="7.140625" style="34" customWidth="1"/>
    <col min="2594" max="2594" width="7.7109375" style="34" customWidth="1"/>
    <col min="2595" max="2595" width="8" style="34" customWidth="1"/>
    <col min="2596" max="2597" width="7.5703125" style="34" bestFit="1" customWidth="1"/>
    <col min="2598" max="2598" width="8.7109375" style="34" customWidth="1"/>
    <col min="2599" max="2599" width="7.5703125" style="34" bestFit="1" customWidth="1"/>
    <col min="2600" max="2816" width="6.7109375" style="34"/>
    <col min="2817" max="2817" width="3.7109375" style="34" customWidth="1"/>
    <col min="2818" max="2818" width="5" style="34" customWidth="1"/>
    <col min="2819" max="2821" width="4.7109375" style="34" customWidth="1"/>
    <col min="2822" max="2822" width="25.7109375" style="34" customWidth="1"/>
    <col min="2823" max="2823" width="29.7109375" style="34" customWidth="1"/>
    <col min="2824" max="2824" width="40.42578125" style="34" customWidth="1"/>
    <col min="2825" max="2825" width="13.7109375" style="34" customWidth="1"/>
    <col min="2826" max="2826" width="6.140625" style="34" customWidth="1"/>
    <col min="2827" max="2827" width="6.28515625" style="34" customWidth="1"/>
    <col min="2828" max="2828" width="10.7109375" style="34" customWidth="1"/>
    <col min="2829" max="2829" width="11.42578125" style="34" customWidth="1"/>
    <col min="2830" max="2830" width="21.42578125" style="34" customWidth="1"/>
    <col min="2831" max="2831" width="15.42578125" style="34" customWidth="1"/>
    <col min="2832" max="2833" width="7.7109375" style="34" bestFit="1" customWidth="1"/>
    <col min="2834" max="2836" width="6.7109375" style="34" customWidth="1"/>
    <col min="2837" max="2837" width="6.85546875" style="34" customWidth="1"/>
    <col min="2838" max="2839" width="6.7109375" style="34" customWidth="1"/>
    <col min="2840" max="2840" width="7.28515625" style="34" customWidth="1"/>
    <col min="2841" max="2841" width="6.42578125" style="34" customWidth="1"/>
    <col min="2842" max="2842" width="5.85546875" style="34" customWidth="1"/>
    <col min="2843" max="2843" width="6.7109375" style="34" bestFit="1" customWidth="1"/>
    <col min="2844" max="2844" width="8.140625" style="34" customWidth="1"/>
    <col min="2845" max="2845" width="7.5703125" style="34" customWidth="1"/>
    <col min="2846" max="2846" width="8" style="34" customWidth="1"/>
    <col min="2847" max="2847" width="8.42578125" style="34" customWidth="1"/>
    <col min="2848" max="2848" width="9" style="34" customWidth="1"/>
    <col min="2849" max="2849" width="7.140625" style="34" customWidth="1"/>
    <col min="2850" max="2850" width="7.7109375" style="34" customWidth="1"/>
    <col min="2851" max="2851" width="8" style="34" customWidth="1"/>
    <col min="2852" max="2853" width="7.5703125" style="34" bestFit="1" customWidth="1"/>
    <col min="2854" max="2854" width="8.7109375" style="34" customWidth="1"/>
    <col min="2855" max="2855" width="7.5703125" style="34" bestFit="1" customWidth="1"/>
    <col min="2856" max="3072" width="6.7109375" style="34"/>
    <col min="3073" max="3073" width="3.7109375" style="34" customWidth="1"/>
    <col min="3074" max="3074" width="5" style="34" customWidth="1"/>
    <col min="3075" max="3077" width="4.7109375" style="34" customWidth="1"/>
    <col min="3078" max="3078" width="25.7109375" style="34" customWidth="1"/>
    <col min="3079" max="3079" width="29.7109375" style="34" customWidth="1"/>
    <col min="3080" max="3080" width="40.42578125" style="34" customWidth="1"/>
    <col min="3081" max="3081" width="13.7109375" style="34" customWidth="1"/>
    <col min="3082" max="3082" width="6.140625" style="34" customWidth="1"/>
    <col min="3083" max="3083" width="6.28515625" style="34" customWidth="1"/>
    <col min="3084" max="3084" width="10.7109375" style="34" customWidth="1"/>
    <col min="3085" max="3085" width="11.42578125" style="34" customWidth="1"/>
    <col min="3086" max="3086" width="21.42578125" style="34" customWidth="1"/>
    <col min="3087" max="3087" width="15.42578125" style="34" customWidth="1"/>
    <col min="3088" max="3089" width="7.7109375" style="34" bestFit="1" customWidth="1"/>
    <col min="3090" max="3092" width="6.7109375" style="34" customWidth="1"/>
    <col min="3093" max="3093" width="6.85546875" style="34" customWidth="1"/>
    <col min="3094" max="3095" width="6.7109375" style="34" customWidth="1"/>
    <col min="3096" max="3096" width="7.28515625" style="34" customWidth="1"/>
    <col min="3097" max="3097" width="6.42578125" style="34" customWidth="1"/>
    <col min="3098" max="3098" width="5.85546875" style="34" customWidth="1"/>
    <col min="3099" max="3099" width="6.7109375" style="34" bestFit="1" customWidth="1"/>
    <col min="3100" max="3100" width="8.140625" style="34" customWidth="1"/>
    <col min="3101" max="3101" width="7.5703125" style="34" customWidth="1"/>
    <col min="3102" max="3102" width="8" style="34" customWidth="1"/>
    <col min="3103" max="3103" width="8.42578125" style="34" customWidth="1"/>
    <col min="3104" max="3104" width="9" style="34" customWidth="1"/>
    <col min="3105" max="3105" width="7.140625" style="34" customWidth="1"/>
    <col min="3106" max="3106" width="7.7109375" style="34" customWidth="1"/>
    <col min="3107" max="3107" width="8" style="34" customWidth="1"/>
    <col min="3108" max="3109" width="7.5703125" style="34" bestFit="1" customWidth="1"/>
    <col min="3110" max="3110" width="8.7109375" style="34" customWidth="1"/>
    <col min="3111" max="3111" width="7.5703125" style="34" bestFit="1" customWidth="1"/>
    <col min="3112" max="3328" width="6.7109375" style="34"/>
    <col min="3329" max="3329" width="3.7109375" style="34" customWidth="1"/>
    <col min="3330" max="3330" width="5" style="34" customWidth="1"/>
    <col min="3331" max="3333" width="4.7109375" style="34" customWidth="1"/>
    <col min="3334" max="3334" width="25.7109375" style="34" customWidth="1"/>
    <col min="3335" max="3335" width="29.7109375" style="34" customWidth="1"/>
    <col min="3336" max="3336" width="40.42578125" style="34" customWidth="1"/>
    <col min="3337" max="3337" width="13.7109375" style="34" customWidth="1"/>
    <col min="3338" max="3338" width="6.140625" style="34" customWidth="1"/>
    <col min="3339" max="3339" width="6.28515625" style="34" customWidth="1"/>
    <col min="3340" max="3340" width="10.7109375" style="34" customWidth="1"/>
    <col min="3341" max="3341" width="11.42578125" style="34" customWidth="1"/>
    <col min="3342" max="3342" width="21.42578125" style="34" customWidth="1"/>
    <col min="3343" max="3343" width="15.42578125" style="34" customWidth="1"/>
    <col min="3344" max="3345" width="7.7109375" style="34" bestFit="1" customWidth="1"/>
    <col min="3346" max="3348" width="6.7109375" style="34" customWidth="1"/>
    <col min="3349" max="3349" width="6.85546875" style="34" customWidth="1"/>
    <col min="3350" max="3351" width="6.7109375" style="34" customWidth="1"/>
    <col min="3352" max="3352" width="7.28515625" style="34" customWidth="1"/>
    <col min="3353" max="3353" width="6.42578125" style="34" customWidth="1"/>
    <col min="3354" max="3354" width="5.85546875" style="34" customWidth="1"/>
    <col min="3355" max="3355" width="6.7109375" style="34" bestFit="1" customWidth="1"/>
    <col min="3356" max="3356" width="8.140625" style="34" customWidth="1"/>
    <col min="3357" max="3357" width="7.5703125" style="34" customWidth="1"/>
    <col min="3358" max="3358" width="8" style="34" customWidth="1"/>
    <col min="3359" max="3359" width="8.42578125" style="34" customWidth="1"/>
    <col min="3360" max="3360" width="9" style="34" customWidth="1"/>
    <col min="3361" max="3361" width="7.140625" style="34" customWidth="1"/>
    <col min="3362" max="3362" width="7.7109375" style="34" customWidth="1"/>
    <col min="3363" max="3363" width="8" style="34" customWidth="1"/>
    <col min="3364" max="3365" width="7.5703125" style="34" bestFit="1" customWidth="1"/>
    <col min="3366" max="3366" width="8.7109375" style="34" customWidth="1"/>
    <col min="3367" max="3367" width="7.5703125" style="34" bestFit="1" customWidth="1"/>
    <col min="3368" max="3584" width="6.7109375" style="34"/>
    <col min="3585" max="3585" width="3.7109375" style="34" customWidth="1"/>
    <col min="3586" max="3586" width="5" style="34" customWidth="1"/>
    <col min="3587" max="3589" width="4.7109375" style="34" customWidth="1"/>
    <col min="3590" max="3590" width="25.7109375" style="34" customWidth="1"/>
    <col min="3591" max="3591" width="29.7109375" style="34" customWidth="1"/>
    <col min="3592" max="3592" width="40.42578125" style="34" customWidth="1"/>
    <col min="3593" max="3593" width="13.7109375" style="34" customWidth="1"/>
    <col min="3594" max="3594" width="6.140625" style="34" customWidth="1"/>
    <col min="3595" max="3595" width="6.28515625" style="34" customWidth="1"/>
    <col min="3596" max="3596" width="10.7109375" style="34" customWidth="1"/>
    <col min="3597" max="3597" width="11.42578125" style="34" customWidth="1"/>
    <col min="3598" max="3598" width="21.42578125" style="34" customWidth="1"/>
    <col min="3599" max="3599" width="15.42578125" style="34" customWidth="1"/>
    <col min="3600" max="3601" width="7.7109375" style="34" bestFit="1" customWidth="1"/>
    <col min="3602" max="3604" width="6.7109375" style="34" customWidth="1"/>
    <col min="3605" max="3605" width="6.85546875" style="34" customWidth="1"/>
    <col min="3606" max="3607" width="6.7109375" style="34" customWidth="1"/>
    <col min="3608" max="3608" width="7.28515625" style="34" customWidth="1"/>
    <col min="3609" max="3609" width="6.42578125" style="34" customWidth="1"/>
    <col min="3610" max="3610" width="5.85546875" style="34" customWidth="1"/>
    <col min="3611" max="3611" width="6.7109375" style="34" bestFit="1" customWidth="1"/>
    <col min="3612" max="3612" width="8.140625" style="34" customWidth="1"/>
    <col min="3613" max="3613" width="7.5703125" style="34" customWidth="1"/>
    <col min="3614" max="3614" width="8" style="34" customWidth="1"/>
    <col min="3615" max="3615" width="8.42578125" style="34" customWidth="1"/>
    <col min="3616" max="3616" width="9" style="34" customWidth="1"/>
    <col min="3617" max="3617" width="7.140625" style="34" customWidth="1"/>
    <col min="3618" max="3618" width="7.7109375" style="34" customWidth="1"/>
    <col min="3619" max="3619" width="8" style="34" customWidth="1"/>
    <col min="3620" max="3621" width="7.5703125" style="34" bestFit="1" customWidth="1"/>
    <col min="3622" max="3622" width="8.7109375" style="34" customWidth="1"/>
    <col min="3623" max="3623" width="7.5703125" style="34" bestFit="1" customWidth="1"/>
    <col min="3624" max="3840" width="6.7109375" style="34"/>
    <col min="3841" max="3841" width="3.7109375" style="34" customWidth="1"/>
    <col min="3842" max="3842" width="5" style="34" customWidth="1"/>
    <col min="3843" max="3845" width="4.7109375" style="34" customWidth="1"/>
    <col min="3846" max="3846" width="25.7109375" style="34" customWidth="1"/>
    <col min="3847" max="3847" width="29.7109375" style="34" customWidth="1"/>
    <col min="3848" max="3848" width="40.42578125" style="34" customWidth="1"/>
    <col min="3849" max="3849" width="13.7109375" style="34" customWidth="1"/>
    <col min="3850" max="3850" width="6.140625" style="34" customWidth="1"/>
    <col min="3851" max="3851" width="6.28515625" style="34" customWidth="1"/>
    <col min="3852" max="3852" width="10.7109375" style="34" customWidth="1"/>
    <col min="3853" max="3853" width="11.42578125" style="34" customWidth="1"/>
    <col min="3854" max="3854" width="21.42578125" style="34" customWidth="1"/>
    <col min="3855" max="3855" width="15.42578125" style="34" customWidth="1"/>
    <col min="3856" max="3857" width="7.7109375" style="34" bestFit="1" customWidth="1"/>
    <col min="3858" max="3860" width="6.7109375" style="34" customWidth="1"/>
    <col min="3861" max="3861" width="6.85546875" style="34" customWidth="1"/>
    <col min="3862" max="3863" width="6.7109375" style="34" customWidth="1"/>
    <col min="3864" max="3864" width="7.28515625" style="34" customWidth="1"/>
    <col min="3865" max="3865" width="6.42578125" style="34" customWidth="1"/>
    <col min="3866" max="3866" width="5.85546875" style="34" customWidth="1"/>
    <col min="3867" max="3867" width="6.7109375" style="34" bestFit="1" customWidth="1"/>
    <col min="3868" max="3868" width="8.140625" style="34" customWidth="1"/>
    <col min="3869" max="3869" width="7.5703125" style="34" customWidth="1"/>
    <col min="3870" max="3870" width="8" style="34" customWidth="1"/>
    <col min="3871" max="3871" width="8.42578125" style="34" customWidth="1"/>
    <col min="3872" max="3872" width="9" style="34" customWidth="1"/>
    <col min="3873" max="3873" width="7.140625" style="34" customWidth="1"/>
    <col min="3874" max="3874" width="7.7109375" style="34" customWidth="1"/>
    <col min="3875" max="3875" width="8" style="34" customWidth="1"/>
    <col min="3876" max="3877" width="7.5703125" style="34" bestFit="1" customWidth="1"/>
    <col min="3878" max="3878" width="8.7109375" style="34" customWidth="1"/>
    <col min="3879" max="3879" width="7.5703125" style="34" bestFit="1" customWidth="1"/>
    <col min="3880" max="4096" width="6.7109375" style="34"/>
    <col min="4097" max="4097" width="3.7109375" style="34" customWidth="1"/>
    <col min="4098" max="4098" width="5" style="34" customWidth="1"/>
    <col min="4099" max="4101" width="4.7109375" style="34" customWidth="1"/>
    <col min="4102" max="4102" width="25.7109375" style="34" customWidth="1"/>
    <col min="4103" max="4103" width="29.7109375" style="34" customWidth="1"/>
    <col min="4104" max="4104" width="40.42578125" style="34" customWidth="1"/>
    <col min="4105" max="4105" width="13.7109375" style="34" customWidth="1"/>
    <col min="4106" max="4106" width="6.140625" style="34" customWidth="1"/>
    <col min="4107" max="4107" width="6.28515625" style="34" customWidth="1"/>
    <col min="4108" max="4108" width="10.7109375" style="34" customWidth="1"/>
    <col min="4109" max="4109" width="11.42578125" style="34" customWidth="1"/>
    <col min="4110" max="4110" width="21.42578125" style="34" customWidth="1"/>
    <col min="4111" max="4111" width="15.42578125" style="34" customWidth="1"/>
    <col min="4112" max="4113" width="7.7109375" style="34" bestFit="1" customWidth="1"/>
    <col min="4114" max="4116" width="6.7109375" style="34" customWidth="1"/>
    <col min="4117" max="4117" width="6.85546875" style="34" customWidth="1"/>
    <col min="4118" max="4119" width="6.7109375" style="34" customWidth="1"/>
    <col min="4120" max="4120" width="7.28515625" style="34" customWidth="1"/>
    <col min="4121" max="4121" width="6.42578125" style="34" customWidth="1"/>
    <col min="4122" max="4122" width="5.85546875" style="34" customWidth="1"/>
    <col min="4123" max="4123" width="6.7109375" style="34" bestFit="1" customWidth="1"/>
    <col min="4124" max="4124" width="8.140625" style="34" customWidth="1"/>
    <col min="4125" max="4125" width="7.5703125" style="34" customWidth="1"/>
    <col min="4126" max="4126" width="8" style="34" customWidth="1"/>
    <col min="4127" max="4127" width="8.42578125" style="34" customWidth="1"/>
    <col min="4128" max="4128" width="9" style="34" customWidth="1"/>
    <col min="4129" max="4129" width="7.140625" style="34" customWidth="1"/>
    <col min="4130" max="4130" width="7.7109375" style="34" customWidth="1"/>
    <col min="4131" max="4131" width="8" style="34" customWidth="1"/>
    <col min="4132" max="4133" width="7.5703125" style="34" bestFit="1" customWidth="1"/>
    <col min="4134" max="4134" width="8.7109375" style="34" customWidth="1"/>
    <col min="4135" max="4135" width="7.5703125" style="34" bestFit="1" customWidth="1"/>
    <col min="4136" max="4352" width="6.7109375" style="34"/>
    <col min="4353" max="4353" width="3.7109375" style="34" customWidth="1"/>
    <col min="4354" max="4354" width="5" style="34" customWidth="1"/>
    <col min="4355" max="4357" width="4.7109375" style="34" customWidth="1"/>
    <col min="4358" max="4358" width="25.7109375" style="34" customWidth="1"/>
    <col min="4359" max="4359" width="29.7109375" style="34" customWidth="1"/>
    <col min="4360" max="4360" width="40.42578125" style="34" customWidth="1"/>
    <col min="4361" max="4361" width="13.7109375" style="34" customWidth="1"/>
    <col min="4362" max="4362" width="6.140625" style="34" customWidth="1"/>
    <col min="4363" max="4363" width="6.28515625" style="34" customWidth="1"/>
    <col min="4364" max="4364" width="10.7109375" style="34" customWidth="1"/>
    <col min="4365" max="4365" width="11.42578125" style="34" customWidth="1"/>
    <col min="4366" max="4366" width="21.42578125" style="34" customWidth="1"/>
    <col min="4367" max="4367" width="15.42578125" style="34" customWidth="1"/>
    <col min="4368" max="4369" width="7.7109375" style="34" bestFit="1" customWidth="1"/>
    <col min="4370" max="4372" width="6.7109375" style="34" customWidth="1"/>
    <col min="4373" max="4373" width="6.85546875" style="34" customWidth="1"/>
    <col min="4374" max="4375" width="6.7109375" style="34" customWidth="1"/>
    <col min="4376" max="4376" width="7.28515625" style="34" customWidth="1"/>
    <col min="4377" max="4377" width="6.42578125" style="34" customWidth="1"/>
    <col min="4378" max="4378" width="5.85546875" style="34" customWidth="1"/>
    <col min="4379" max="4379" width="6.7109375" style="34" bestFit="1" customWidth="1"/>
    <col min="4380" max="4380" width="8.140625" style="34" customWidth="1"/>
    <col min="4381" max="4381" width="7.5703125" style="34" customWidth="1"/>
    <col min="4382" max="4382" width="8" style="34" customWidth="1"/>
    <col min="4383" max="4383" width="8.42578125" style="34" customWidth="1"/>
    <col min="4384" max="4384" width="9" style="34" customWidth="1"/>
    <col min="4385" max="4385" width="7.140625" style="34" customWidth="1"/>
    <col min="4386" max="4386" width="7.7109375" style="34" customWidth="1"/>
    <col min="4387" max="4387" width="8" style="34" customWidth="1"/>
    <col min="4388" max="4389" width="7.5703125" style="34" bestFit="1" customWidth="1"/>
    <col min="4390" max="4390" width="8.7109375" style="34" customWidth="1"/>
    <col min="4391" max="4391" width="7.5703125" style="34" bestFit="1" customWidth="1"/>
    <col min="4392" max="4608" width="6.7109375" style="34"/>
    <col min="4609" max="4609" width="3.7109375" style="34" customWidth="1"/>
    <col min="4610" max="4610" width="5" style="34" customWidth="1"/>
    <col min="4611" max="4613" width="4.7109375" style="34" customWidth="1"/>
    <col min="4614" max="4614" width="25.7109375" style="34" customWidth="1"/>
    <col min="4615" max="4615" width="29.7109375" style="34" customWidth="1"/>
    <col min="4616" max="4616" width="40.42578125" style="34" customWidth="1"/>
    <col min="4617" max="4617" width="13.7109375" style="34" customWidth="1"/>
    <col min="4618" max="4618" width="6.140625" style="34" customWidth="1"/>
    <col min="4619" max="4619" width="6.28515625" style="34" customWidth="1"/>
    <col min="4620" max="4620" width="10.7109375" style="34" customWidth="1"/>
    <col min="4621" max="4621" width="11.42578125" style="34" customWidth="1"/>
    <col min="4622" max="4622" width="21.42578125" style="34" customWidth="1"/>
    <col min="4623" max="4623" width="15.42578125" style="34" customWidth="1"/>
    <col min="4624" max="4625" width="7.7109375" style="34" bestFit="1" customWidth="1"/>
    <col min="4626" max="4628" width="6.7109375" style="34" customWidth="1"/>
    <col min="4629" max="4629" width="6.85546875" style="34" customWidth="1"/>
    <col min="4630" max="4631" width="6.7109375" style="34" customWidth="1"/>
    <col min="4632" max="4632" width="7.28515625" style="34" customWidth="1"/>
    <col min="4633" max="4633" width="6.42578125" style="34" customWidth="1"/>
    <col min="4634" max="4634" width="5.85546875" style="34" customWidth="1"/>
    <col min="4635" max="4635" width="6.7109375" style="34" bestFit="1" customWidth="1"/>
    <col min="4636" max="4636" width="8.140625" style="34" customWidth="1"/>
    <col min="4637" max="4637" width="7.5703125" style="34" customWidth="1"/>
    <col min="4638" max="4638" width="8" style="34" customWidth="1"/>
    <col min="4639" max="4639" width="8.42578125" style="34" customWidth="1"/>
    <col min="4640" max="4640" width="9" style="34" customWidth="1"/>
    <col min="4641" max="4641" width="7.140625" style="34" customWidth="1"/>
    <col min="4642" max="4642" width="7.7109375" style="34" customWidth="1"/>
    <col min="4643" max="4643" width="8" style="34" customWidth="1"/>
    <col min="4644" max="4645" width="7.5703125" style="34" bestFit="1" customWidth="1"/>
    <col min="4646" max="4646" width="8.7109375" style="34" customWidth="1"/>
    <col min="4647" max="4647" width="7.5703125" style="34" bestFit="1" customWidth="1"/>
    <col min="4648" max="4864" width="6.7109375" style="34"/>
    <col min="4865" max="4865" width="3.7109375" style="34" customWidth="1"/>
    <col min="4866" max="4866" width="5" style="34" customWidth="1"/>
    <col min="4867" max="4869" width="4.7109375" style="34" customWidth="1"/>
    <col min="4870" max="4870" width="25.7109375" style="34" customWidth="1"/>
    <col min="4871" max="4871" width="29.7109375" style="34" customWidth="1"/>
    <col min="4872" max="4872" width="40.42578125" style="34" customWidth="1"/>
    <col min="4873" max="4873" width="13.7109375" style="34" customWidth="1"/>
    <col min="4874" max="4874" width="6.140625" style="34" customWidth="1"/>
    <col min="4875" max="4875" width="6.28515625" style="34" customWidth="1"/>
    <col min="4876" max="4876" width="10.7109375" style="34" customWidth="1"/>
    <col min="4877" max="4877" width="11.42578125" style="34" customWidth="1"/>
    <col min="4878" max="4878" width="21.42578125" style="34" customWidth="1"/>
    <col min="4879" max="4879" width="15.42578125" style="34" customWidth="1"/>
    <col min="4880" max="4881" width="7.7109375" style="34" bestFit="1" customWidth="1"/>
    <col min="4882" max="4884" width="6.7109375" style="34" customWidth="1"/>
    <col min="4885" max="4885" width="6.85546875" style="34" customWidth="1"/>
    <col min="4886" max="4887" width="6.7109375" style="34" customWidth="1"/>
    <col min="4888" max="4888" width="7.28515625" style="34" customWidth="1"/>
    <col min="4889" max="4889" width="6.42578125" style="34" customWidth="1"/>
    <col min="4890" max="4890" width="5.85546875" style="34" customWidth="1"/>
    <col min="4891" max="4891" width="6.7109375" style="34" bestFit="1" customWidth="1"/>
    <col min="4892" max="4892" width="8.140625" style="34" customWidth="1"/>
    <col min="4893" max="4893" width="7.5703125" style="34" customWidth="1"/>
    <col min="4894" max="4894" width="8" style="34" customWidth="1"/>
    <col min="4895" max="4895" width="8.42578125" style="34" customWidth="1"/>
    <col min="4896" max="4896" width="9" style="34" customWidth="1"/>
    <col min="4897" max="4897" width="7.140625" style="34" customWidth="1"/>
    <col min="4898" max="4898" width="7.7109375" style="34" customWidth="1"/>
    <col min="4899" max="4899" width="8" style="34" customWidth="1"/>
    <col min="4900" max="4901" width="7.5703125" style="34" bestFit="1" customWidth="1"/>
    <col min="4902" max="4902" width="8.7109375" style="34" customWidth="1"/>
    <col min="4903" max="4903" width="7.5703125" style="34" bestFit="1" customWidth="1"/>
    <col min="4904" max="5120" width="6.7109375" style="34"/>
    <col min="5121" max="5121" width="3.7109375" style="34" customWidth="1"/>
    <col min="5122" max="5122" width="5" style="34" customWidth="1"/>
    <col min="5123" max="5125" width="4.7109375" style="34" customWidth="1"/>
    <col min="5126" max="5126" width="25.7109375" style="34" customWidth="1"/>
    <col min="5127" max="5127" width="29.7109375" style="34" customWidth="1"/>
    <col min="5128" max="5128" width="40.42578125" style="34" customWidth="1"/>
    <col min="5129" max="5129" width="13.7109375" style="34" customWidth="1"/>
    <col min="5130" max="5130" width="6.140625" style="34" customWidth="1"/>
    <col min="5131" max="5131" width="6.28515625" style="34" customWidth="1"/>
    <col min="5132" max="5132" width="10.7109375" style="34" customWidth="1"/>
    <col min="5133" max="5133" width="11.42578125" style="34" customWidth="1"/>
    <col min="5134" max="5134" width="21.42578125" style="34" customWidth="1"/>
    <col min="5135" max="5135" width="15.42578125" style="34" customWidth="1"/>
    <col min="5136" max="5137" width="7.7109375" style="34" bestFit="1" customWidth="1"/>
    <col min="5138" max="5140" width="6.7109375" style="34" customWidth="1"/>
    <col min="5141" max="5141" width="6.85546875" style="34" customWidth="1"/>
    <col min="5142" max="5143" width="6.7109375" style="34" customWidth="1"/>
    <col min="5144" max="5144" width="7.28515625" style="34" customWidth="1"/>
    <col min="5145" max="5145" width="6.42578125" style="34" customWidth="1"/>
    <col min="5146" max="5146" width="5.85546875" style="34" customWidth="1"/>
    <col min="5147" max="5147" width="6.7109375" style="34" bestFit="1" customWidth="1"/>
    <col min="5148" max="5148" width="8.140625" style="34" customWidth="1"/>
    <col min="5149" max="5149" width="7.5703125" style="34" customWidth="1"/>
    <col min="5150" max="5150" width="8" style="34" customWidth="1"/>
    <col min="5151" max="5151" width="8.42578125" style="34" customWidth="1"/>
    <col min="5152" max="5152" width="9" style="34" customWidth="1"/>
    <col min="5153" max="5153" width="7.140625" style="34" customWidth="1"/>
    <col min="5154" max="5154" width="7.7109375" style="34" customWidth="1"/>
    <col min="5155" max="5155" width="8" style="34" customWidth="1"/>
    <col min="5156" max="5157" width="7.5703125" style="34" bestFit="1" customWidth="1"/>
    <col min="5158" max="5158" width="8.7109375" style="34" customWidth="1"/>
    <col min="5159" max="5159" width="7.5703125" style="34" bestFit="1" customWidth="1"/>
    <col min="5160" max="5376" width="6.7109375" style="34"/>
    <col min="5377" max="5377" width="3.7109375" style="34" customWidth="1"/>
    <col min="5378" max="5378" width="5" style="34" customWidth="1"/>
    <col min="5379" max="5381" width="4.7109375" style="34" customWidth="1"/>
    <col min="5382" max="5382" width="25.7109375" style="34" customWidth="1"/>
    <col min="5383" max="5383" width="29.7109375" style="34" customWidth="1"/>
    <col min="5384" max="5384" width="40.42578125" style="34" customWidth="1"/>
    <col min="5385" max="5385" width="13.7109375" style="34" customWidth="1"/>
    <col min="5386" max="5386" width="6.140625" style="34" customWidth="1"/>
    <col min="5387" max="5387" width="6.28515625" style="34" customWidth="1"/>
    <col min="5388" max="5388" width="10.7109375" style="34" customWidth="1"/>
    <col min="5389" max="5389" width="11.42578125" style="34" customWidth="1"/>
    <col min="5390" max="5390" width="21.42578125" style="34" customWidth="1"/>
    <col min="5391" max="5391" width="15.42578125" style="34" customWidth="1"/>
    <col min="5392" max="5393" width="7.7109375" style="34" bestFit="1" customWidth="1"/>
    <col min="5394" max="5396" width="6.7109375" style="34" customWidth="1"/>
    <col min="5397" max="5397" width="6.85546875" style="34" customWidth="1"/>
    <col min="5398" max="5399" width="6.7109375" style="34" customWidth="1"/>
    <col min="5400" max="5400" width="7.28515625" style="34" customWidth="1"/>
    <col min="5401" max="5401" width="6.42578125" style="34" customWidth="1"/>
    <col min="5402" max="5402" width="5.85546875" style="34" customWidth="1"/>
    <col min="5403" max="5403" width="6.7109375" style="34" bestFit="1" customWidth="1"/>
    <col min="5404" max="5404" width="8.140625" style="34" customWidth="1"/>
    <col min="5405" max="5405" width="7.5703125" style="34" customWidth="1"/>
    <col min="5406" max="5406" width="8" style="34" customWidth="1"/>
    <col min="5407" max="5407" width="8.42578125" style="34" customWidth="1"/>
    <col min="5408" max="5408" width="9" style="34" customWidth="1"/>
    <col min="5409" max="5409" width="7.140625" style="34" customWidth="1"/>
    <col min="5410" max="5410" width="7.7109375" style="34" customWidth="1"/>
    <col min="5411" max="5411" width="8" style="34" customWidth="1"/>
    <col min="5412" max="5413" width="7.5703125" style="34" bestFit="1" customWidth="1"/>
    <col min="5414" max="5414" width="8.7109375" style="34" customWidth="1"/>
    <col min="5415" max="5415" width="7.5703125" style="34" bestFit="1" customWidth="1"/>
    <col min="5416" max="5632" width="6.7109375" style="34"/>
    <col min="5633" max="5633" width="3.7109375" style="34" customWidth="1"/>
    <col min="5634" max="5634" width="5" style="34" customWidth="1"/>
    <col min="5635" max="5637" width="4.7109375" style="34" customWidth="1"/>
    <col min="5638" max="5638" width="25.7109375" style="34" customWidth="1"/>
    <col min="5639" max="5639" width="29.7109375" style="34" customWidth="1"/>
    <col min="5640" max="5640" width="40.42578125" style="34" customWidth="1"/>
    <col min="5641" max="5641" width="13.7109375" style="34" customWidth="1"/>
    <col min="5642" max="5642" width="6.140625" style="34" customWidth="1"/>
    <col min="5643" max="5643" width="6.28515625" style="34" customWidth="1"/>
    <col min="5644" max="5644" width="10.7109375" style="34" customWidth="1"/>
    <col min="5645" max="5645" width="11.42578125" style="34" customWidth="1"/>
    <col min="5646" max="5646" width="21.42578125" style="34" customWidth="1"/>
    <col min="5647" max="5647" width="15.42578125" style="34" customWidth="1"/>
    <col min="5648" max="5649" width="7.7109375" style="34" bestFit="1" customWidth="1"/>
    <col min="5650" max="5652" width="6.7109375" style="34" customWidth="1"/>
    <col min="5653" max="5653" width="6.85546875" style="34" customWidth="1"/>
    <col min="5654" max="5655" width="6.7109375" style="34" customWidth="1"/>
    <col min="5656" max="5656" width="7.28515625" style="34" customWidth="1"/>
    <col min="5657" max="5657" width="6.42578125" style="34" customWidth="1"/>
    <col min="5658" max="5658" width="5.85546875" style="34" customWidth="1"/>
    <col min="5659" max="5659" width="6.7109375" style="34" bestFit="1" customWidth="1"/>
    <col min="5660" max="5660" width="8.140625" style="34" customWidth="1"/>
    <col min="5661" max="5661" width="7.5703125" style="34" customWidth="1"/>
    <col min="5662" max="5662" width="8" style="34" customWidth="1"/>
    <col min="5663" max="5663" width="8.42578125" style="34" customWidth="1"/>
    <col min="5664" max="5664" width="9" style="34" customWidth="1"/>
    <col min="5665" max="5665" width="7.140625" style="34" customWidth="1"/>
    <col min="5666" max="5666" width="7.7109375" style="34" customWidth="1"/>
    <col min="5667" max="5667" width="8" style="34" customWidth="1"/>
    <col min="5668" max="5669" width="7.5703125" style="34" bestFit="1" customWidth="1"/>
    <col min="5670" max="5670" width="8.7109375" style="34" customWidth="1"/>
    <col min="5671" max="5671" width="7.5703125" style="34" bestFit="1" customWidth="1"/>
    <col min="5672" max="5888" width="6.7109375" style="34"/>
    <col min="5889" max="5889" width="3.7109375" style="34" customWidth="1"/>
    <col min="5890" max="5890" width="5" style="34" customWidth="1"/>
    <col min="5891" max="5893" width="4.7109375" style="34" customWidth="1"/>
    <col min="5894" max="5894" width="25.7109375" style="34" customWidth="1"/>
    <col min="5895" max="5895" width="29.7109375" style="34" customWidth="1"/>
    <col min="5896" max="5896" width="40.42578125" style="34" customWidth="1"/>
    <col min="5897" max="5897" width="13.7109375" style="34" customWidth="1"/>
    <col min="5898" max="5898" width="6.140625" style="34" customWidth="1"/>
    <col min="5899" max="5899" width="6.28515625" style="34" customWidth="1"/>
    <col min="5900" max="5900" width="10.7109375" style="34" customWidth="1"/>
    <col min="5901" max="5901" width="11.42578125" style="34" customWidth="1"/>
    <col min="5902" max="5902" width="21.42578125" style="34" customWidth="1"/>
    <col min="5903" max="5903" width="15.42578125" style="34" customWidth="1"/>
    <col min="5904" max="5905" width="7.7109375" style="34" bestFit="1" customWidth="1"/>
    <col min="5906" max="5908" width="6.7109375" style="34" customWidth="1"/>
    <col min="5909" max="5909" width="6.85546875" style="34" customWidth="1"/>
    <col min="5910" max="5911" width="6.7109375" style="34" customWidth="1"/>
    <col min="5912" max="5912" width="7.28515625" style="34" customWidth="1"/>
    <col min="5913" max="5913" width="6.42578125" style="34" customWidth="1"/>
    <col min="5914" max="5914" width="5.85546875" style="34" customWidth="1"/>
    <col min="5915" max="5915" width="6.7109375" style="34" bestFit="1" customWidth="1"/>
    <col min="5916" max="5916" width="8.140625" style="34" customWidth="1"/>
    <col min="5917" max="5917" width="7.5703125" style="34" customWidth="1"/>
    <col min="5918" max="5918" width="8" style="34" customWidth="1"/>
    <col min="5919" max="5919" width="8.42578125" style="34" customWidth="1"/>
    <col min="5920" max="5920" width="9" style="34" customWidth="1"/>
    <col min="5921" max="5921" width="7.140625" style="34" customWidth="1"/>
    <col min="5922" max="5922" width="7.7109375" style="34" customWidth="1"/>
    <col min="5923" max="5923" width="8" style="34" customWidth="1"/>
    <col min="5924" max="5925" width="7.5703125" style="34" bestFit="1" customWidth="1"/>
    <col min="5926" max="5926" width="8.7109375" style="34" customWidth="1"/>
    <col min="5927" max="5927" width="7.5703125" style="34" bestFit="1" customWidth="1"/>
    <col min="5928" max="6144" width="6.7109375" style="34"/>
    <col min="6145" max="6145" width="3.7109375" style="34" customWidth="1"/>
    <col min="6146" max="6146" width="5" style="34" customWidth="1"/>
    <col min="6147" max="6149" width="4.7109375" style="34" customWidth="1"/>
    <col min="6150" max="6150" width="25.7109375" style="34" customWidth="1"/>
    <col min="6151" max="6151" width="29.7109375" style="34" customWidth="1"/>
    <col min="6152" max="6152" width="40.42578125" style="34" customWidth="1"/>
    <col min="6153" max="6153" width="13.7109375" style="34" customWidth="1"/>
    <col min="6154" max="6154" width="6.140625" style="34" customWidth="1"/>
    <col min="6155" max="6155" width="6.28515625" style="34" customWidth="1"/>
    <col min="6156" max="6156" width="10.7109375" style="34" customWidth="1"/>
    <col min="6157" max="6157" width="11.42578125" style="34" customWidth="1"/>
    <col min="6158" max="6158" width="21.42578125" style="34" customWidth="1"/>
    <col min="6159" max="6159" width="15.42578125" style="34" customWidth="1"/>
    <col min="6160" max="6161" width="7.7109375" style="34" bestFit="1" customWidth="1"/>
    <col min="6162" max="6164" width="6.7109375" style="34" customWidth="1"/>
    <col min="6165" max="6165" width="6.85546875" style="34" customWidth="1"/>
    <col min="6166" max="6167" width="6.7109375" style="34" customWidth="1"/>
    <col min="6168" max="6168" width="7.28515625" style="34" customWidth="1"/>
    <col min="6169" max="6169" width="6.42578125" style="34" customWidth="1"/>
    <col min="6170" max="6170" width="5.85546875" style="34" customWidth="1"/>
    <col min="6171" max="6171" width="6.7109375" style="34" bestFit="1" customWidth="1"/>
    <col min="6172" max="6172" width="8.140625" style="34" customWidth="1"/>
    <col min="6173" max="6173" width="7.5703125" style="34" customWidth="1"/>
    <col min="6174" max="6174" width="8" style="34" customWidth="1"/>
    <col min="6175" max="6175" width="8.42578125" style="34" customWidth="1"/>
    <col min="6176" max="6176" width="9" style="34" customWidth="1"/>
    <col min="6177" max="6177" width="7.140625" style="34" customWidth="1"/>
    <col min="6178" max="6178" width="7.7109375" style="34" customWidth="1"/>
    <col min="6179" max="6179" width="8" style="34" customWidth="1"/>
    <col min="6180" max="6181" width="7.5703125" style="34" bestFit="1" customWidth="1"/>
    <col min="6182" max="6182" width="8.7109375" style="34" customWidth="1"/>
    <col min="6183" max="6183" width="7.5703125" style="34" bestFit="1" customWidth="1"/>
    <col min="6184" max="6400" width="6.7109375" style="34"/>
    <col min="6401" max="6401" width="3.7109375" style="34" customWidth="1"/>
    <col min="6402" max="6402" width="5" style="34" customWidth="1"/>
    <col min="6403" max="6405" width="4.7109375" style="34" customWidth="1"/>
    <col min="6406" max="6406" width="25.7109375" style="34" customWidth="1"/>
    <col min="6407" max="6407" width="29.7109375" style="34" customWidth="1"/>
    <col min="6408" max="6408" width="40.42578125" style="34" customWidth="1"/>
    <col min="6409" max="6409" width="13.7109375" style="34" customWidth="1"/>
    <col min="6410" max="6410" width="6.140625" style="34" customWidth="1"/>
    <col min="6411" max="6411" width="6.28515625" style="34" customWidth="1"/>
    <col min="6412" max="6412" width="10.7109375" style="34" customWidth="1"/>
    <col min="6413" max="6413" width="11.42578125" style="34" customWidth="1"/>
    <col min="6414" max="6414" width="21.42578125" style="34" customWidth="1"/>
    <col min="6415" max="6415" width="15.42578125" style="34" customWidth="1"/>
    <col min="6416" max="6417" width="7.7109375" style="34" bestFit="1" customWidth="1"/>
    <col min="6418" max="6420" width="6.7109375" style="34" customWidth="1"/>
    <col min="6421" max="6421" width="6.85546875" style="34" customWidth="1"/>
    <col min="6422" max="6423" width="6.7109375" style="34" customWidth="1"/>
    <col min="6424" max="6424" width="7.28515625" style="34" customWidth="1"/>
    <col min="6425" max="6425" width="6.42578125" style="34" customWidth="1"/>
    <col min="6426" max="6426" width="5.85546875" style="34" customWidth="1"/>
    <col min="6427" max="6427" width="6.7109375" style="34" bestFit="1" customWidth="1"/>
    <col min="6428" max="6428" width="8.140625" style="34" customWidth="1"/>
    <col min="6429" max="6429" width="7.5703125" style="34" customWidth="1"/>
    <col min="6430" max="6430" width="8" style="34" customWidth="1"/>
    <col min="6431" max="6431" width="8.42578125" style="34" customWidth="1"/>
    <col min="6432" max="6432" width="9" style="34" customWidth="1"/>
    <col min="6433" max="6433" width="7.140625" style="34" customWidth="1"/>
    <col min="6434" max="6434" width="7.7109375" style="34" customWidth="1"/>
    <col min="6435" max="6435" width="8" style="34" customWidth="1"/>
    <col min="6436" max="6437" width="7.5703125" style="34" bestFit="1" customWidth="1"/>
    <col min="6438" max="6438" width="8.7109375" style="34" customWidth="1"/>
    <col min="6439" max="6439" width="7.5703125" style="34" bestFit="1" customWidth="1"/>
    <col min="6440" max="6656" width="6.7109375" style="34"/>
    <col min="6657" max="6657" width="3.7109375" style="34" customWidth="1"/>
    <col min="6658" max="6658" width="5" style="34" customWidth="1"/>
    <col min="6659" max="6661" width="4.7109375" style="34" customWidth="1"/>
    <col min="6662" max="6662" width="25.7109375" style="34" customWidth="1"/>
    <col min="6663" max="6663" width="29.7109375" style="34" customWidth="1"/>
    <col min="6664" max="6664" width="40.42578125" style="34" customWidth="1"/>
    <col min="6665" max="6665" width="13.7109375" style="34" customWidth="1"/>
    <col min="6666" max="6666" width="6.140625" style="34" customWidth="1"/>
    <col min="6667" max="6667" width="6.28515625" style="34" customWidth="1"/>
    <col min="6668" max="6668" width="10.7109375" style="34" customWidth="1"/>
    <col min="6669" max="6669" width="11.42578125" style="34" customWidth="1"/>
    <col min="6670" max="6670" width="21.42578125" style="34" customWidth="1"/>
    <col min="6671" max="6671" width="15.42578125" style="34" customWidth="1"/>
    <col min="6672" max="6673" width="7.7109375" style="34" bestFit="1" customWidth="1"/>
    <col min="6674" max="6676" width="6.7109375" style="34" customWidth="1"/>
    <col min="6677" max="6677" width="6.85546875" style="34" customWidth="1"/>
    <col min="6678" max="6679" width="6.7109375" style="34" customWidth="1"/>
    <col min="6680" max="6680" width="7.28515625" style="34" customWidth="1"/>
    <col min="6681" max="6681" width="6.42578125" style="34" customWidth="1"/>
    <col min="6682" max="6682" width="5.85546875" style="34" customWidth="1"/>
    <col min="6683" max="6683" width="6.7109375" style="34" bestFit="1" customWidth="1"/>
    <col min="6684" max="6684" width="8.140625" style="34" customWidth="1"/>
    <col min="6685" max="6685" width="7.5703125" style="34" customWidth="1"/>
    <col min="6686" max="6686" width="8" style="34" customWidth="1"/>
    <col min="6687" max="6687" width="8.42578125" style="34" customWidth="1"/>
    <col min="6688" max="6688" width="9" style="34" customWidth="1"/>
    <col min="6689" max="6689" width="7.140625" style="34" customWidth="1"/>
    <col min="6690" max="6690" width="7.7109375" style="34" customWidth="1"/>
    <col min="6691" max="6691" width="8" style="34" customWidth="1"/>
    <col min="6692" max="6693" width="7.5703125" style="34" bestFit="1" customWidth="1"/>
    <col min="6694" max="6694" width="8.7109375" style="34" customWidth="1"/>
    <col min="6695" max="6695" width="7.5703125" style="34" bestFit="1" customWidth="1"/>
    <col min="6696" max="6912" width="6.7109375" style="34"/>
    <col min="6913" max="6913" width="3.7109375" style="34" customWidth="1"/>
    <col min="6914" max="6914" width="5" style="34" customWidth="1"/>
    <col min="6915" max="6917" width="4.7109375" style="34" customWidth="1"/>
    <col min="6918" max="6918" width="25.7109375" style="34" customWidth="1"/>
    <col min="6919" max="6919" width="29.7109375" style="34" customWidth="1"/>
    <col min="6920" max="6920" width="40.42578125" style="34" customWidth="1"/>
    <col min="6921" max="6921" width="13.7109375" style="34" customWidth="1"/>
    <col min="6922" max="6922" width="6.140625" style="34" customWidth="1"/>
    <col min="6923" max="6923" width="6.28515625" style="34" customWidth="1"/>
    <col min="6924" max="6924" width="10.7109375" style="34" customWidth="1"/>
    <col min="6925" max="6925" width="11.42578125" style="34" customWidth="1"/>
    <col min="6926" max="6926" width="21.42578125" style="34" customWidth="1"/>
    <col min="6927" max="6927" width="15.42578125" style="34" customWidth="1"/>
    <col min="6928" max="6929" width="7.7109375" style="34" bestFit="1" customWidth="1"/>
    <col min="6930" max="6932" width="6.7109375" style="34" customWidth="1"/>
    <col min="6933" max="6933" width="6.85546875" style="34" customWidth="1"/>
    <col min="6934" max="6935" width="6.7109375" style="34" customWidth="1"/>
    <col min="6936" max="6936" width="7.28515625" style="34" customWidth="1"/>
    <col min="6937" max="6937" width="6.42578125" style="34" customWidth="1"/>
    <col min="6938" max="6938" width="5.85546875" style="34" customWidth="1"/>
    <col min="6939" max="6939" width="6.7109375" style="34" bestFit="1" customWidth="1"/>
    <col min="6940" max="6940" width="8.140625" style="34" customWidth="1"/>
    <col min="6941" max="6941" width="7.5703125" style="34" customWidth="1"/>
    <col min="6942" max="6942" width="8" style="34" customWidth="1"/>
    <col min="6943" max="6943" width="8.42578125" style="34" customWidth="1"/>
    <col min="6944" max="6944" width="9" style="34" customWidth="1"/>
    <col min="6945" max="6945" width="7.140625" style="34" customWidth="1"/>
    <col min="6946" max="6946" width="7.7109375" style="34" customWidth="1"/>
    <col min="6947" max="6947" width="8" style="34" customWidth="1"/>
    <col min="6948" max="6949" width="7.5703125" style="34" bestFit="1" customWidth="1"/>
    <col min="6950" max="6950" width="8.7109375" style="34" customWidth="1"/>
    <col min="6951" max="6951" width="7.5703125" style="34" bestFit="1" customWidth="1"/>
    <col min="6952" max="7168" width="6.7109375" style="34"/>
    <col min="7169" max="7169" width="3.7109375" style="34" customWidth="1"/>
    <col min="7170" max="7170" width="5" style="34" customWidth="1"/>
    <col min="7171" max="7173" width="4.7109375" style="34" customWidth="1"/>
    <col min="7174" max="7174" width="25.7109375" style="34" customWidth="1"/>
    <col min="7175" max="7175" width="29.7109375" style="34" customWidth="1"/>
    <col min="7176" max="7176" width="40.42578125" style="34" customWidth="1"/>
    <col min="7177" max="7177" width="13.7109375" style="34" customWidth="1"/>
    <col min="7178" max="7178" width="6.140625" style="34" customWidth="1"/>
    <col min="7179" max="7179" width="6.28515625" style="34" customWidth="1"/>
    <col min="7180" max="7180" width="10.7109375" style="34" customWidth="1"/>
    <col min="7181" max="7181" width="11.42578125" style="34" customWidth="1"/>
    <col min="7182" max="7182" width="21.42578125" style="34" customWidth="1"/>
    <col min="7183" max="7183" width="15.42578125" style="34" customWidth="1"/>
    <col min="7184" max="7185" width="7.7109375" style="34" bestFit="1" customWidth="1"/>
    <col min="7186" max="7188" width="6.7109375" style="34" customWidth="1"/>
    <col min="7189" max="7189" width="6.85546875" style="34" customWidth="1"/>
    <col min="7190" max="7191" width="6.7109375" style="34" customWidth="1"/>
    <col min="7192" max="7192" width="7.28515625" style="34" customWidth="1"/>
    <col min="7193" max="7193" width="6.42578125" style="34" customWidth="1"/>
    <col min="7194" max="7194" width="5.85546875" style="34" customWidth="1"/>
    <col min="7195" max="7195" width="6.7109375" style="34" bestFit="1" customWidth="1"/>
    <col min="7196" max="7196" width="8.140625" style="34" customWidth="1"/>
    <col min="7197" max="7197" width="7.5703125" style="34" customWidth="1"/>
    <col min="7198" max="7198" width="8" style="34" customWidth="1"/>
    <col min="7199" max="7199" width="8.42578125" style="34" customWidth="1"/>
    <col min="7200" max="7200" width="9" style="34" customWidth="1"/>
    <col min="7201" max="7201" width="7.140625" style="34" customWidth="1"/>
    <col min="7202" max="7202" width="7.7109375" style="34" customWidth="1"/>
    <col min="7203" max="7203" width="8" style="34" customWidth="1"/>
    <col min="7204" max="7205" width="7.5703125" style="34" bestFit="1" customWidth="1"/>
    <col min="7206" max="7206" width="8.7109375" style="34" customWidth="1"/>
    <col min="7207" max="7207" width="7.5703125" style="34" bestFit="1" customWidth="1"/>
    <col min="7208" max="7424" width="6.7109375" style="34"/>
    <col min="7425" max="7425" width="3.7109375" style="34" customWidth="1"/>
    <col min="7426" max="7426" width="5" style="34" customWidth="1"/>
    <col min="7427" max="7429" width="4.7109375" style="34" customWidth="1"/>
    <col min="7430" max="7430" width="25.7109375" style="34" customWidth="1"/>
    <col min="7431" max="7431" width="29.7109375" style="34" customWidth="1"/>
    <col min="7432" max="7432" width="40.42578125" style="34" customWidth="1"/>
    <col min="7433" max="7433" width="13.7109375" style="34" customWidth="1"/>
    <col min="7434" max="7434" width="6.140625" style="34" customWidth="1"/>
    <col min="7435" max="7435" width="6.28515625" style="34" customWidth="1"/>
    <col min="7436" max="7436" width="10.7109375" style="34" customWidth="1"/>
    <col min="7437" max="7437" width="11.42578125" style="34" customWidth="1"/>
    <col min="7438" max="7438" width="21.42578125" style="34" customWidth="1"/>
    <col min="7439" max="7439" width="15.42578125" style="34" customWidth="1"/>
    <col min="7440" max="7441" width="7.7109375" style="34" bestFit="1" customWidth="1"/>
    <col min="7442" max="7444" width="6.7109375" style="34" customWidth="1"/>
    <col min="7445" max="7445" width="6.85546875" style="34" customWidth="1"/>
    <col min="7446" max="7447" width="6.7109375" style="34" customWidth="1"/>
    <col min="7448" max="7448" width="7.28515625" style="34" customWidth="1"/>
    <col min="7449" max="7449" width="6.42578125" style="34" customWidth="1"/>
    <col min="7450" max="7450" width="5.85546875" style="34" customWidth="1"/>
    <col min="7451" max="7451" width="6.7109375" style="34" bestFit="1" customWidth="1"/>
    <col min="7452" max="7452" width="8.140625" style="34" customWidth="1"/>
    <col min="7453" max="7453" width="7.5703125" style="34" customWidth="1"/>
    <col min="7454" max="7454" width="8" style="34" customWidth="1"/>
    <col min="7455" max="7455" width="8.42578125" style="34" customWidth="1"/>
    <col min="7456" max="7456" width="9" style="34" customWidth="1"/>
    <col min="7457" max="7457" width="7.140625" style="34" customWidth="1"/>
    <col min="7458" max="7458" width="7.7109375" style="34" customWidth="1"/>
    <col min="7459" max="7459" width="8" style="34" customWidth="1"/>
    <col min="7460" max="7461" width="7.5703125" style="34" bestFit="1" customWidth="1"/>
    <col min="7462" max="7462" width="8.7109375" style="34" customWidth="1"/>
    <col min="7463" max="7463" width="7.5703125" style="34" bestFit="1" customWidth="1"/>
    <col min="7464" max="7680" width="6.7109375" style="34"/>
    <col min="7681" max="7681" width="3.7109375" style="34" customWidth="1"/>
    <col min="7682" max="7682" width="5" style="34" customWidth="1"/>
    <col min="7683" max="7685" width="4.7109375" style="34" customWidth="1"/>
    <col min="7686" max="7686" width="25.7109375" style="34" customWidth="1"/>
    <col min="7687" max="7687" width="29.7109375" style="34" customWidth="1"/>
    <col min="7688" max="7688" width="40.42578125" style="34" customWidth="1"/>
    <col min="7689" max="7689" width="13.7109375" style="34" customWidth="1"/>
    <col min="7690" max="7690" width="6.140625" style="34" customWidth="1"/>
    <col min="7691" max="7691" width="6.28515625" style="34" customWidth="1"/>
    <col min="7692" max="7692" width="10.7109375" style="34" customWidth="1"/>
    <col min="7693" max="7693" width="11.42578125" style="34" customWidth="1"/>
    <col min="7694" max="7694" width="21.42578125" style="34" customWidth="1"/>
    <col min="7695" max="7695" width="15.42578125" style="34" customWidth="1"/>
    <col min="7696" max="7697" width="7.7109375" style="34" bestFit="1" customWidth="1"/>
    <col min="7698" max="7700" width="6.7109375" style="34" customWidth="1"/>
    <col min="7701" max="7701" width="6.85546875" style="34" customWidth="1"/>
    <col min="7702" max="7703" width="6.7109375" style="34" customWidth="1"/>
    <col min="7704" max="7704" width="7.28515625" style="34" customWidth="1"/>
    <col min="7705" max="7705" width="6.42578125" style="34" customWidth="1"/>
    <col min="7706" max="7706" width="5.85546875" style="34" customWidth="1"/>
    <col min="7707" max="7707" width="6.7109375" style="34" bestFit="1" customWidth="1"/>
    <col min="7708" max="7708" width="8.140625" style="34" customWidth="1"/>
    <col min="7709" max="7709" width="7.5703125" style="34" customWidth="1"/>
    <col min="7710" max="7710" width="8" style="34" customWidth="1"/>
    <col min="7711" max="7711" width="8.42578125" style="34" customWidth="1"/>
    <col min="7712" max="7712" width="9" style="34" customWidth="1"/>
    <col min="7713" max="7713" width="7.140625" style="34" customWidth="1"/>
    <col min="7714" max="7714" width="7.7109375" style="34" customWidth="1"/>
    <col min="7715" max="7715" width="8" style="34" customWidth="1"/>
    <col min="7716" max="7717" width="7.5703125" style="34" bestFit="1" customWidth="1"/>
    <col min="7718" max="7718" width="8.7109375" style="34" customWidth="1"/>
    <col min="7719" max="7719" width="7.5703125" style="34" bestFit="1" customWidth="1"/>
    <col min="7720" max="7936" width="6.7109375" style="34"/>
    <col min="7937" max="7937" width="3.7109375" style="34" customWidth="1"/>
    <col min="7938" max="7938" width="5" style="34" customWidth="1"/>
    <col min="7939" max="7941" width="4.7109375" style="34" customWidth="1"/>
    <col min="7942" max="7942" width="25.7109375" style="34" customWidth="1"/>
    <col min="7943" max="7943" width="29.7109375" style="34" customWidth="1"/>
    <col min="7944" max="7944" width="40.42578125" style="34" customWidth="1"/>
    <col min="7945" max="7945" width="13.7109375" style="34" customWidth="1"/>
    <col min="7946" max="7946" width="6.140625" style="34" customWidth="1"/>
    <col min="7947" max="7947" width="6.28515625" style="34" customWidth="1"/>
    <col min="7948" max="7948" width="10.7109375" style="34" customWidth="1"/>
    <col min="7949" max="7949" width="11.42578125" style="34" customWidth="1"/>
    <col min="7950" max="7950" width="21.42578125" style="34" customWidth="1"/>
    <col min="7951" max="7951" width="15.42578125" style="34" customWidth="1"/>
    <col min="7952" max="7953" width="7.7109375" style="34" bestFit="1" customWidth="1"/>
    <col min="7954" max="7956" width="6.7109375" style="34" customWidth="1"/>
    <col min="7957" max="7957" width="6.85546875" style="34" customWidth="1"/>
    <col min="7958" max="7959" width="6.7109375" style="34" customWidth="1"/>
    <col min="7960" max="7960" width="7.28515625" style="34" customWidth="1"/>
    <col min="7961" max="7961" width="6.42578125" style="34" customWidth="1"/>
    <col min="7962" max="7962" width="5.85546875" style="34" customWidth="1"/>
    <col min="7963" max="7963" width="6.7109375" style="34" bestFit="1" customWidth="1"/>
    <col min="7964" max="7964" width="8.140625" style="34" customWidth="1"/>
    <col min="7965" max="7965" width="7.5703125" style="34" customWidth="1"/>
    <col min="7966" max="7966" width="8" style="34" customWidth="1"/>
    <col min="7967" max="7967" width="8.42578125" style="34" customWidth="1"/>
    <col min="7968" max="7968" width="9" style="34" customWidth="1"/>
    <col min="7969" max="7969" width="7.140625" style="34" customWidth="1"/>
    <col min="7970" max="7970" width="7.7109375" style="34" customWidth="1"/>
    <col min="7971" max="7971" width="8" style="34" customWidth="1"/>
    <col min="7972" max="7973" width="7.5703125" style="34" bestFit="1" customWidth="1"/>
    <col min="7974" max="7974" width="8.7109375" style="34" customWidth="1"/>
    <col min="7975" max="7975" width="7.5703125" style="34" bestFit="1" customWidth="1"/>
    <col min="7976" max="8192" width="6.7109375" style="34"/>
    <col min="8193" max="8193" width="3.7109375" style="34" customWidth="1"/>
    <col min="8194" max="8194" width="5" style="34" customWidth="1"/>
    <col min="8195" max="8197" width="4.7109375" style="34" customWidth="1"/>
    <col min="8198" max="8198" width="25.7109375" style="34" customWidth="1"/>
    <col min="8199" max="8199" width="29.7109375" style="34" customWidth="1"/>
    <col min="8200" max="8200" width="40.42578125" style="34" customWidth="1"/>
    <col min="8201" max="8201" width="13.7109375" style="34" customWidth="1"/>
    <col min="8202" max="8202" width="6.140625" style="34" customWidth="1"/>
    <col min="8203" max="8203" width="6.28515625" style="34" customWidth="1"/>
    <col min="8204" max="8204" width="10.7109375" style="34" customWidth="1"/>
    <col min="8205" max="8205" width="11.42578125" style="34" customWidth="1"/>
    <col min="8206" max="8206" width="21.42578125" style="34" customWidth="1"/>
    <col min="8207" max="8207" width="15.42578125" style="34" customWidth="1"/>
    <col min="8208" max="8209" width="7.7109375" style="34" bestFit="1" customWidth="1"/>
    <col min="8210" max="8212" width="6.7109375" style="34" customWidth="1"/>
    <col min="8213" max="8213" width="6.85546875" style="34" customWidth="1"/>
    <col min="8214" max="8215" width="6.7109375" style="34" customWidth="1"/>
    <col min="8216" max="8216" width="7.28515625" style="34" customWidth="1"/>
    <col min="8217" max="8217" width="6.42578125" style="34" customWidth="1"/>
    <col min="8218" max="8218" width="5.85546875" style="34" customWidth="1"/>
    <col min="8219" max="8219" width="6.7109375" style="34" bestFit="1" customWidth="1"/>
    <col min="8220" max="8220" width="8.140625" style="34" customWidth="1"/>
    <col min="8221" max="8221" width="7.5703125" style="34" customWidth="1"/>
    <col min="8222" max="8222" width="8" style="34" customWidth="1"/>
    <col min="8223" max="8223" width="8.42578125" style="34" customWidth="1"/>
    <col min="8224" max="8224" width="9" style="34" customWidth="1"/>
    <col min="8225" max="8225" width="7.140625" style="34" customWidth="1"/>
    <col min="8226" max="8226" width="7.7109375" style="34" customWidth="1"/>
    <col min="8227" max="8227" width="8" style="34" customWidth="1"/>
    <col min="8228" max="8229" width="7.5703125" style="34" bestFit="1" customWidth="1"/>
    <col min="8230" max="8230" width="8.7109375" style="34" customWidth="1"/>
    <col min="8231" max="8231" width="7.5703125" style="34" bestFit="1" customWidth="1"/>
    <col min="8232" max="8448" width="6.7109375" style="34"/>
    <col min="8449" max="8449" width="3.7109375" style="34" customWidth="1"/>
    <col min="8450" max="8450" width="5" style="34" customWidth="1"/>
    <col min="8451" max="8453" width="4.7109375" style="34" customWidth="1"/>
    <col min="8454" max="8454" width="25.7109375" style="34" customWidth="1"/>
    <col min="8455" max="8455" width="29.7109375" style="34" customWidth="1"/>
    <col min="8456" max="8456" width="40.42578125" style="34" customWidth="1"/>
    <col min="8457" max="8457" width="13.7109375" style="34" customWidth="1"/>
    <col min="8458" max="8458" width="6.140625" style="34" customWidth="1"/>
    <col min="8459" max="8459" width="6.28515625" style="34" customWidth="1"/>
    <col min="8460" max="8460" width="10.7109375" style="34" customWidth="1"/>
    <col min="8461" max="8461" width="11.42578125" style="34" customWidth="1"/>
    <col min="8462" max="8462" width="21.42578125" style="34" customWidth="1"/>
    <col min="8463" max="8463" width="15.42578125" style="34" customWidth="1"/>
    <col min="8464" max="8465" width="7.7109375" style="34" bestFit="1" customWidth="1"/>
    <col min="8466" max="8468" width="6.7109375" style="34" customWidth="1"/>
    <col min="8469" max="8469" width="6.85546875" style="34" customWidth="1"/>
    <col min="8470" max="8471" width="6.7109375" style="34" customWidth="1"/>
    <col min="8472" max="8472" width="7.28515625" style="34" customWidth="1"/>
    <col min="8473" max="8473" width="6.42578125" style="34" customWidth="1"/>
    <col min="8474" max="8474" width="5.85546875" style="34" customWidth="1"/>
    <col min="8475" max="8475" width="6.7109375" style="34" bestFit="1" customWidth="1"/>
    <col min="8476" max="8476" width="8.140625" style="34" customWidth="1"/>
    <col min="8477" max="8477" width="7.5703125" style="34" customWidth="1"/>
    <col min="8478" max="8478" width="8" style="34" customWidth="1"/>
    <col min="8479" max="8479" width="8.42578125" style="34" customWidth="1"/>
    <col min="8480" max="8480" width="9" style="34" customWidth="1"/>
    <col min="8481" max="8481" width="7.140625" style="34" customWidth="1"/>
    <col min="8482" max="8482" width="7.7109375" style="34" customWidth="1"/>
    <col min="8483" max="8483" width="8" style="34" customWidth="1"/>
    <col min="8484" max="8485" width="7.5703125" style="34" bestFit="1" customWidth="1"/>
    <col min="8486" max="8486" width="8.7109375" style="34" customWidth="1"/>
    <col min="8487" max="8487" width="7.5703125" style="34" bestFit="1" customWidth="1"/>
    <col min="8488" max="8704" width="6.7109375" style="34"/>
    <col min="8705" max="8705" width="3.7109375" style="34" customWidth="1"/>
    <col min="8706" max="8706" width="5" style="34" customWidth="1"/>
    <col min="8707" max="8709" width="4.7109375" style="34" customWidth="1"/>
    <col min="8710" max="8710" width="25.7109375" style="34" customWidth="1"/>
    <col min="8711" max="8711" width="29.7109375" style="34" customWidth="1"/>
    <col min="8712" max="8712" width="40.42578125" style="34" customWidth="1"/>
    <col min="8713" max="8713" width="13.7109375" style="34" customWidth="1"/>
    <col min="8714" max="8714" width="6.140625" style="34" customWidth="1"/>
    <col min="8715" max="8715" width="6.28515625" style="34" customWidth="1"/>
    <col min="8716" max="8716" width="10.7109375" style="34" customWidth="1"/>
    <col min="8717" max="8717" width="11.42578125" style="34" customWidth="1"/>
    <col min="8718" max="8718" width="21.42578125" style="34" customWidth="1"/>
    <col min="8719" max="8719" width="15.42578125" style="34" customWidth="1"/>
    <col min="8720" max="8721" width="7.7109375" style="34" bestFit="1" customWidth="1"/>
    <col min="8722" max="8724" width="6.7109375" style="34" customWidth="1"/>
    <col min="8725" max="8725" width="6.85546875" style="34" customWidth="1"/>
    <col min="8726" max="8727" width="6.7109375" style="34" customWidth="1"/>
    <col min="8728" max="8728" width="7.28515625" style="34" customWidth="1"/>
    <col min="8729" max="8729" width="6.42578125" style="34" customWidth="1"/>
    <col min="8730" max="8730" width="5.85546875" style="34" customWidth="1"/>
    <col min="8731" max="8731" width="6.7109375" style="34" bestFit="1" customWidth="1"/>
    <col min="8732" max="8732" width="8.140625" style="34" customWidth="1"/>
    <col min="8733" max="8733" width="7.5703125" style="34" customWidth="1"/>
    <col min="8734" max="8734" width="8" style="34" customWidth="1"/>
    <col min="8735" max="8735" width="8.42578125" style="34" customWidth="1"/>
    <col min="8736" max="8736" width="9" style="34" customWidth="1"/>
    <col min="8737" max="8737" width="7.140625" style="34" customWidth="1"/>
    <col min="8738" max="8738" width="7.7109375" style="34" customWidth="1"/>
    <col min="8739" max="8739" width="8" style="34" customWidth="1"/>
    <col min="8740" max="8741" width="7.5703125" style="34" bestFit="1" customWidth="1"/>
    <col min="8742" max="8742" width="8.7109375" style="34" customWidth="1"/>
    <col min="8743" max="8743" width="7.5703125" style="34" bestFit="1" customWidth="1"/>
    <col min="8744" max="8960" width="6.7109375" style="34"/>
    <col min="8961" max="8961" width="3.7109375" style="34" customWidth="1"/>
    <col min="8962" max="8962" width="5" style="34" customWidth="1"/>
    <col min="8963" max="8965" width="4.7109375" style="34" customWidth="1"/>
    <col min="8966" max="8966" width="25.7109375" style="34" customWidth="1"/>
    <col min="8967" max="8967" width="29.7109375" style="34" customWidth="1"/>
    <col min="8968" max="8968" width="40.42578125" style="34" customWidth="1"/>
    <col min="8969" max="8969" width="13.7109375" style="34" customWidth="1"/>
    <col min="8970" max="8970" width="6.140625" style="34" customWidth="1"/>
    <col min="8971" max="8971" width="6.28515625" style="34" customWidth="1"/>
    <col min="8972" max="8972" width="10.7109375" style="34" customWidth="1"/>
    <col min="8973" max="8973" width="11.42578125" style="34" customWidth="1"/>
    <col min="8974" max="8974" width="21.42578125" style="34" customWidth="1"/>
    <col min="8975" max="8975" width="15.42578125" style="34" customWidth="1"/>
    <col min="8976" max="8977" width="7.7109375" style="34" bestFit="1" customWidth="1"/>
    <col min="8978" max="8980" width="6.7109375" style="34" customWidth="1"/>
    <col min="8981" max="8981" width="6.85546875" style="34" customWidth="1"/>
    <col min="8982" max="8983" width="6.7109375" style="34" customWidth="1"/>
    <col min="8984" max="8984" width="7.28515625" style="34" customWidth="1"/>
    <col min="8985" max="8985" width="6.42578125" style="34" customWidth="1"/>
    <col min="8986" max="8986" width="5.85546875" style="34" customWidth="1"/>
    <col min="8987" max="8987" width="6.7109375" style="34" bestFit="1" customWidth="1"/>
    <col min="8988" max="8988" width="8.140625" style="34" customWidth="1"/>
    <col min="8989" max="8989" width="7.5703125" style="34" customWidth="1"/>
    <col min="8990" max="8990" width="8" style="34" customWidth="1"/>
    <col min="8991" max="8991" width="8.42578125" style="34" customWidth="1"/>
    <col min="8992" max="8992" width="9" style="34" customWidth="1"/>
    <col min="8993" max="8993" width="7.140625" style="34" customWidth="1"/>
    <col min="8994" max="8994" width="7.7109375" style="34" customWidth="1"/>
    <col min="8995" max="8995" width="8" style="34" customWidth="1"/>
    <col min="8996" max="8997" width="7.5703125" style="34" bestFit="1" customWidth="1"/>
    <col min="8998" max="8998" width="8.7109375" style="34" customWidth="1"/>
    <col min="8999" max="8999" width="7.5703125" style="34" bestFit="1" customWidth="1"/>
    <col min="9000" max="9216" width="6.7109375" style="34"/>
    <col min="9217" max="9217" width="3.7109375" style="34" customWidth="1"/>
    <col min="9218" max="9218" width="5" style="34" customWidth="1"/>
    <col min="9219" max="9221" width="4.7109375" style="34" customWidth="1"/>
    <col min="9222" max="9222" width="25.7109375" style="34" customWidth="1"/>
    <col min="9223" max="9223" width="29.7109375" style="34" customWidth="1"/>
    <col min="9224" max="9224" width="40.42578125" style="34" customWidth="1"/>
    <col min="9225" max="9225" width="13.7109375" style="34" customWidth="1"/>
    <col min="9226" max="9226" width="6.140625" style="34" customWidth="1"/>
    <col min="9227" max="9227" width="6.28515625" style="34" customWidth="1"/>
    <col min="9228" max="9228" width="10.7109375" style="34" customWidth="1"/>
    <col min="9229" max="9229" width="11.42578125" style="34" customWidth="1"/>
    <col min="9230" max="9230" width="21.42578125" style="34" customWidth="1"/>
    <col min="9231" max="9231" width="15.42578125" style="34" customWidth="1"/>
    <col min="9232" max="9233" width="7.7109375" style="34" bestFit="1" customWidth="1"/>
    <col min="9234" max="9236" width="6.7109375" style="34" customWidth="1"/>
    <col min="9237" max="9237" width="6.85546875" style="34" customWidth="1"/>
    <col min="9238" max="9239" width="6.7109375" style="34" customWidth="1"/>
    <col min="9240" max="9240" width="7.28515625" style="34" customWidth="1"/>
    <col min="9241" max="9241" width="6.42578125" style="34" customWidth="1"/>
    <col min="9242" max="9242" width="5.85546875" style="34" customWidth="1"/>
    <col min="9243" max="9243" width="6.7109375" style="34" bestFit="1" customWidth="1"/>
    <col min="9244" max="9244" width="8.140625" style="34" customWidth="1"/>
    <col min="9245" max="9245" width="7.5703125" style="34" customWidth="1"/>
    <col min="9246" max="9246" width="8" style="34" customWidth="1"/>
    <col min="9247" max="9247" width="8.42578125" style="34" customWidth="1"/>
    <col min="9248" max="9248" width="9" style="34" customWidth="1"/>
    <col min="9249" max="9249" width="7.140625" style="34" customWidth="1"/>
    <col min="9250" max="9250" width="7.7109375" style="34" customWidth="1"/>
    <col min="9251" max="9251" width="8" style="34" customWidth="1"/>
    <col min="9252" max="9253" width="7.5703125" style="34" bestFit="1" customWidth="1"/>
    <col min="9254" max="9254" width="8.7109375" style="34" customWidth="1"/>
    <col min="9255" max="9255" width="7.5703125" style="34" bestFit="1" customWidth="1"/>
    <col min="9256" max="9472" width="6.7109375" style="34"/>
    <col min="9473" max="9473" width="3.7109375" style="34" customWidth="1"/>
    <col min="9474" max="9474" width="5" style="34" customWidth="1"/>
    <col min="9475" max="9477" width="4.7109375" style="34" customWidth="1"/>
    <col min="9478" max="9478" width="25.7109375" style="34" customWidth="1"/>
    <col min="9479" max="9479" width="29.7109375" style="34" customWidth="1"/>
    <col min="9480" max="9480" width="40.42578125" style="34" customWidth="1"/>
    <col min="9481" max="9481" width="13.7109375" style="34" customWidth="1"/>
    <col min="9482" max="9482" width="6.140625" style="34" customWidth="1"/>
    <col min="9483" max="9483" width="6.28515625" style="34" customWidth="1"/>
    <col min="9484" max="9484" width="10.7109375" style="34" customWidth="1"/>
    <col min="9485" max="9485" width="11.42578125" style="34" customWidth="1"/>
    <col min="9486" max="9486" width="21.42578125" style="34" customWidth="1"/>
    <col min="9487" max="9487" width="15.42578125" style="34" customWidth="1"/>
    <col min="9488" max="9489" width="7.7109375" style="34" bestFit="1" customWidth="1"/>
    <col min="9490" max="9492" width="6.7109375" style="34" customWidth="1"/>
    <col min="9493" max="9493" width="6.85546875" style="34" customWidth="1"/>
    <col min="9494" max="9495" width="6.7109375" style="34" customWidth="1"/>
    <col min="9496" max="9496" width="7.28515625" style="34" customWidth="1"/>
    <col min="9497" max="9497" width="6.42578125" style="34" customWidth="1"/>
    <col min="9498" max="9498" width="5.85546875" style="34" customWidth="1"/>
    <col min="9499" max="9499" width="6.7109375" style="34" bestFit="1" customWidth="1"/>
    <col min="9500" max="9500" width="8.140625" style="34" customWidth="1"/>
    <col min="9501" max="9501" width="7.5703125" style="34" customWidth="1"/>
    <col min="9502" max="9502" width="8" style="34" customWidth="1"/>
    <col min="9503" max="9503" width="8.42578125" style="34" customWidth="1"/>
    <col min="9504" max="9504" width="9" style="34" customWidth="1"/>
    <col min="9505" max="9505" width="7.140625" style="34" customWidth="1"/>
    <col min="9506" max="9506" width="7.7109375" style="34" customWidth="1"/>
    <col min="9507" max="9507" width="8" style="34" customWidth="1"/>
    <col min="9508" max="9509" width="7.5703125" style="34" bestFit="1" customWidth="1"/>
    <col min="9510" max="9510" width="8.7109375" style="34" customWidth="1"/>
    <col min="9511" max="9511" width="7.5703125" style="34" bestFit="1" customWidth="1"/>
    <col min="9512" max="9728" width="6.7109375" style="34"/>
    <col min="9729" max="9729" width="3.7109375" style="34" customWidth="1"/>
    <col min="9730" max="9730" width="5" style="34" customWidth="1"/>
    <col min="9731" max="9733" width="4.7109375" style="34" customWidth="1"/>
    <col min="9734" max="9734" width="25.7109375" style="34" customWidth="1"/>
    <col min="9735" max="9735" width="29.7109375" style="34" customWidth="1"/>
    <col min="9736" max="9736" width="40.42578125" style="34" customWidth="1"/>
    <col min="9737" max="9737" width="13.7109375" style="34" customWidth="1"/>
    <col min="9738" max="9738" width="6.140625" style="34" customWidth="1"/>
    <col min="9739" max="9739" width="6.28515625" style="34" customWidth="1"/>
    <col min="9740" max="9740" width="10.7109375" style="34" customWidth="1"/>
    <col min="9741" max="9741" width="11.42578125" style="34" customWidth="1"/>
    <col min="9742" max="9742" width="21.42578125" style="34" customWidth="1"/>
    <col min="9743" max="9743" width="15.42578125" style="34" customWidth="1"/>
    <col min="9744" max="9745" width="7.7109375" style="34" bestFit="1" customWidth="1"/>
    <col min="9746" max="9748" width="6.7109375" style="34" customWidth="1"/>
    <col min="9749" max="9749" width="6.85546875" style="34" customWidth="1"/>
    <col min="9750" max="9751" width="6.7109375" style="34" customWidth="1"/>
    <col min="9752" max="9752" width="7.28515625" style="34" customWidth="1"/>
    <col min="9753" max="9753" width="6.42578125" style="34" customWidth="1"/>
    <col min="9754" max="9754" width="5.85546875" style="34" customWidth="1"/>
    <col min="9755" max="9755" width="6.7109375" style="34" bestFit="1" customWidth="1"/>
    <col min="9756" max="9756" width="8.140625" style="34" customWidth="1"/>
    <col min="9757" max="9757" width="7.5703125" style="34" customWidth="1"/>
    <col min="9758" max="9758" width="8" style="34" customWidth="1"/>
    <col min="9759" max="9759" width="8.42578125" style="34" customWidth="1"/>
    <col min="9760" max="9760" width="9" style="34" customWidth="1"/>
    <col min="9761" max="9761" width="7.140625" style="34" customWidth="1"/>
    <col min="9762" max="9762" width="7.7109375" style="34" customWidth="1"/>
    <col min="9763" max="9763" width="8" style="34" customWidth="1"/>
    <col min="9764" max="9765" width="7.5703125" style="34" bestFit="1" customWidth="1"/>
    <col min="9766" max="9766" width="8.7109375" style="34" customWidth="1"/>
    <col min="9767" max="9767" width="7.5703125" style="34" bestFit="1" customWidth="1"/>
    <col min="9768" max="9984" width="6.7109375" style="34"/>
    <col min="9985" max="9985" width="3.7109375" style="34" customWidth="1"/>
    <col min="9986" max="9986" width="5" style="34" customWidth="1"/>
    <col min="9987" max="9989" width="4.7109375" style="34" customWidth="1"/>
    <col min="9990" max="9990" width="25.7109375" style="34" customWidth="1"/>
    <col min="9991" max="9991" width="29.7109375" style="34" customWidth="1"/>
    <col min="9992" max="9992" width="40.42578125" style="34" customWidth="1"/>
    <col min="9993" max="9993" width="13.7109375" style="34" customWidth="1"/>
    <col min="9994" max="9994" width="6.140625" style="34" customWidth="1"/>
    <col min="9995" max="9995" width="6.28515625" style="34" customWidth="1"/>
    <col min="9996" max="9996" width="10.7109375" style="34" customWidth="1"/>
    <col min="9997" max="9997" width="11.42578125" style="34" customWidth="1"/>
    <col min="9998" max="9998" width="21.42578125" style="34" customWidth="1"/>
    <col min="9999" max="9999" width="15.42578125" style="34" customWidth="1"/>
    <col min="10000" max="10001" width="7.7109375" style="34" bestFit="1" customWidth="1"/>
    <col min="10002" max="10004" width="6.7109375" style="34" customWidth="1"/>
    <col min="10005" max="10005" width="6.85546875" style="34" customWidth="1"/>
    <col min="10006" max="10007" width="6.7109375" style="34" customWidth="1"/>
    <col min="10008" max="10008" width="7.28515625" style="34" customWidth="1"/>
    <col min="10009" max="10009" width="6.42578125" style="34" customWidth="1"/>
    <col min="10010" max="10010" width="5.85546875" style="34" customWidth="1"/>
    <col min="10011" max="10011" width="6.7109375" style="34" bestFit="1" customWidth="1"/>
    <col min="10012" max="10012" width="8.140625" style="34" customWidth="1"/>
    <col min="10013" max="10013" width="7.5703125" style="34" customWidth="1"/>
    <col min="10014" max="10014" width="8" style="34" customWidth="1"/>
    <col min="10015" max="10015" width="8.42578125" style="34" customWidth="1"/>
    <col min="10016" max="10016" width="9" style="34" customWidth="1"/>
    <col min="10017" max="10017" width="7.140625" style="34" customWidth="1"/>
    <col min="10018" max="10018" width="7.7109375" style="34" customWidth="1"/>
    <col min="10019" max="10019" width="8" style="34" customWidth="1"/>
    <col min="10020" max="10021" width="7.5703125" style="34" bestFit="1" customWidth="1"/>
    <col min="10022" max="10022" width="8.7109375" style="34" customWidth="1"/>
    <col min="10023" max="10023" width="7.5703125" style="34" bestFit="1" customWidth="1"/>
    <col min="10024" max="10240" width="6.7109375" style="34"/>
    <col min="10241" max="10241" width="3.7109375" style="34" customWidth="1"/>
    <col min="10242" max="10242" width="5" style="34" customWidth="1"/>
    <col min="10243" max="10245" width="4.7109375" style="34" customWidth="1"/>
    <col min="10246" max="10246" width="25.7109375" style="34" customWidth="1"/>
    <col min="10247" max="10247" width="29.7109375" style="34" customWidth="1"/>
    <col min="10248" max="10248" width="40.42578125" style="34" customWidth="1"/>
    <col min="10249" max="10249" width="13.7109375" style="34" customWidth="1"/>
    <col min="10250" max="10250" width="6.140625" style="34" customWidth="1"/>
    <col min="10251" max="10251" width="6.28515625" style="34" customWidth="1"/>
    <col min="10252" max="10252" width="10.7109375" style="34" customWidth="1"/>
    <col min="10253" max="10253" width="11.42578125" style="34" customWidth="1"/>
    <col min="10254" max="10254" width="21.42578125" style="34" customWidth="1"/>
    <col min="10255" max="10255" width="15.42578125" style="34" customWidth="1"/>
    <col min="10256" max="10257" width="7.7109375" style="34" bestFit="1" customWidth="1"/>
    <col min="10258" max="10260" width="6.7109375" style="34" customWidth="1"/>
    <col min="10261" max="10261" width="6.85546875" style="34" customWidth="1"/>
    <col min="10262" max="10263" width="6.7109375" style="34" customWidth="1"/>
    <col min="10264" max="10264" width="7.28515625" style="34" customWidth="1"/>
    <col min="10265" max="10265" width="6.42578125" style="34" customWidth="1"/>
    <col min="10266" max="10266" width="5.85546875" style="34" customWidth="1"/>
    <col min="10267" max="10267" width="6.7109375" style="34" bestFit="1" customWidth="1"/>
    <col min="10268" max="10268" width="8.140625" style="34" customWidth="1"/>
    <col min="10269" max="10269" width="7.5703125" style="34" customWidth="1"/>
    <col min="10270" max="10270" width="8" style="34" customWidth="1"/>
    <col min="10271" max="10271" width="8.42578125" style="34" customWidth="1"/>
    <col min="10272" max="10272" width="9" style="34" customWidth="1"/>
    <col min="10273" max="10273" width="7.140625" style="34" customWidth="1"/>
    <col min="10274" max="10274" width="7.7109375" style="34" customWidth="1"/>
    <col min="10275" max="10275" width="8" style="34" customWidth="1"/>
    <col min="10276" max="10277" width="7.5703125" style="34" bestFit="1" customWidth="1"/>
    <col min="10278" max="10278" width="8.7109375" style="34" customWidth="1"/>
    <col min="10279" max="10279" width="7.5703125" style="34" bestFit="1" customWidth="1"/>
    <col min="10280" max="10496" width="6.7109375" style="34"/>
    <col min="10497" max="10497" width="3.7109375" style="34" customWidth="1"/>
    <col min="10498" max="10498" width="5" style="34" customWidth="1"/>
    <col min="10499" max="10501" width="4.7109375" style="34" customWidth="1"/>
    <col min="10502" max="10502" width="25.7109375" style="34" customWidth="1"/>
    <col min="10503" max="10503" width="29.7109375" style="34" customWidth="1"/>
    <col min="10504" max="10504" width="40.42578125" style="34" customWidth="1"/>
    <col min="10505" max="10505" width="13.7109375" style="34" customWidth="1"/>
    <col min="10506" max="10506" width="6.140625" style="34" customWidth="1"/>
    <col min="10507" max="10507" width="6.28515625" style="34" customWidth="1"/>
    <col min="10508" max="10508" width="10.7109375" style="34" customWidth="1"/>
    <col min="10509" max="10509" width="11.42578125" style="34" customWidth="1"/>
    <col min="10510" max="10510" width="21.42578125" style="34" customWidth="1"/>
    <col min="10511" max="10511" width="15.42578125" style="34" customWidth="1"/>
    <col min="10512" max="10513" width="7.7109375" style="34" bestFit="1" customWidth="1"/>
    <col min="10514" max="10516" width="6.7109375" style="34" customWidth="1"/>
    <col min="10517" max="10517" width="6.85546875" style="34" customWidth="1"/>
    <col min="10518" max="10519" width="6.7109375" style="34" customWidth="1"/>
    <col min="10520" max="10520" width="7.28515625" style="34" customWidth="1"/>
    <col min="10521" max="10521" width="6.42578125" style="34" customWidth="1"/>
    <col min="10522" max="10522" width="5.85546875" style="34" customWidth="1"/>
    <col min="10523" max="10523" width="6.7109375" style="34" bestFit="1" customWidth="1"/>
    <col min="10524" max="10524" width="8.140625" style="34" customWidth="1"/>
    <col min="10525" max="10525" width="7.5703125" style="34" customWidth="1"/>
    <col min="10526" max="10526" width="8" style="34" customWidth="1"/>
    <col min="10527" max="10527" width="8.42578125" style="34" customWidth="1"/>
    <col min="10528" max="10528" width="9" style="34" customWidth="1"/>
    <col min="10529" max="10529" width="7.140625" style="34" customWidth="1"/>
    <col min="10530" max="10530" width="7.7109375" style="34" customWidth="1"/>
    <col min="10531" max="10531" width="8" style="34" customWidth="1"/>
    <col min="10532" max="10533" width="7.5703125" style="34" bestFit="1" customWidth="1"/>
    <col min="10534" max="10534" width="8.7109375" style="34" customWidth="1"/>
    <col min="10535" max="10535" width="7.5703125" style="34" bestFit="1" customWidth="1"/>
    <col min="10536" max="10752" width="6.7109375" style="34"/>
    <col min="10753" max="10753" width="3.7109375" style="34" customWidth="1"/>
    <col min="10754" max="10754" width="5" style="34" customWidth="1"/>
    <col min="10755" max="10757" width="4.7109375" style="34" customWidth="1"/>
    <col min="10758" max="10758" width="25.7109375" style="34" customWidth="1"/>
    <col min="10759" max="10759" width="29.7109375" style="34" customWidth="1"/>
    <col min="10760" max="10760" width="40.42578125" style="34" customWidth="1"/>
    <col min="10761" max="10761" width="13.7109375" style="34" customWidth="1"/>
    <col min="10762" max="10762" width="6.140625" style="34" customWidth="1"/>
    <col min="10763" max="10763" width="6.28515625" style="34" customWidth="1"/>
    <col min="10764" max="10764" width="10.7109375" style="34" customWidth="1"/>
    <col min="10765" max="10765" width="11.42578125" style="34" customWidth="1"/>
    <col min="10766" max="10766" width="21.42578125" style="34" customWidth="1"/>
    <col min="10767" max="10767" width="15.42578125" style="34" customWidth="1"/>
    <col min="10768" max="10769" width="7.7109375" style="34" bestFit="1" customWidth="1"/>
    <col min="10770" max="10772" width="6.7109375" style="34" customWidth="1"/>
    <col min="10773" max="10773" width="6.85546875" style="34" customWidth="1"/>
    <col min="10774" max="10775" width="6.7109375" style="34" customWidth="1"/>
    <col min="10776" max="10776" width="7.28515625" style="34" customWidth="1"/>
    <col min="10777" max="10777" width="6.42578125" style="34" customWidth="1"/>
    <col min="10778" max="10778" width="5.85546875" style="34" customWidth="1"/>
    <col min="10779" max="10779" width="6.7109375" style="34" bestFit="1" customWidth="1"/>
    <col min="10780" max="10780" width="8.140625" style="34" customWidth="1"/>
    <col min="10781" max="10781" width="7.5703125" style="34" customWidth="1"/>
    <col min="10782" max="10782" width="8" style="34" customWidth="1"/>
    <col min="10783" max="10783" width="8.42578125" style="34" customWidth="1"/>
    <col min="10784" max="10784" width="9" style="34" customWidth="1"/>
    <col min="10785" max="10785" width="7.140625" style="34" customWidth="1"/>
    <col min="10786" max="10786" width="7.7109375" style="34" customWidth="1"/>
    <col min="10787" max="10787" width="8" style="34" customWidth="1"/>
    <col min="10788" max="10789" width="7.5703125" style="34" bestFit="1" customWidth="1"/>
    <col min="10790" max="10790" width="8.7109375" style="34" customWidth="1"/>
    <col min="10791" max="10791" width="7.5703125" style="34" bestFit="1" customWidth="1"/>
    <col min="10792" max="11008" width="6.7109375" style="34"/>
    <col min="11009" max="11009" width="3.7109375" style="34" customWidth="1"/>
    <col min="11010" max="11010" width="5" style="34" customWidth="1"/>
    <col min="11011" max="11013" width="4.7109375" style="34" customWidth="1"/>
    <col min="11014" max="11014" width="25.7109375" style="34" customWidth="1"/>
    <col min="11015" max="11015" width="29.7109375" style="34" customWidth="1"/>
    <col min="11016" max="11016" width="40.42578125" style="34" customWidth="1"/>
    <col min="11017" max="11017" width="13.7109375" style="34" customWidth="1"/>
    <col min="11018" max="11018" width="6.140625" style="34" customWidth="1"/>
    <col min="11019" max="11019" width="6.28515625" style="34" customWidth="1"/>
    <col min="11020" max="11020" width="10.7109375" style="34" customWidth="1"/>
    <col min="11021" max="11021" width="11.42578125" style="34" customWidth="1"/>
    <col min="11022" max="11022" width="21.42578125" style="34" customWidth="1"/>
    <col min="11023" max="11023" width="15.42578125" style="34" customWidth="1"/>
    <col min="11024" max="11025" width="7.7109375" style="34" bestFit="1" customWidth="1"/>
    <col min="11026" max="11028" width="6.7109375" style="34" customWidth="1"/>
    <col min="11029" max="11029" width="6.85546875" style="34" customWidth="1"/>
    <col min="11030" max="11031" width="6.7109375" style="34" customWidth="1"/>
    <col min="11032" max="11032" width="7.28515625" style="34" customWidth="1"/>
    <col min="11033" max="11033" width="6.42578125" style="34" customWidth="1"/>
    <col min="11034" max="11034" width="5.85546875" style="34" customWidth="1"/>
    <col min="11035" max="11035" width="6.7109375" style="34" bestFit="1" customWidth="1"/>
    <col min="11036" max="11036" width="8.140625" style="34" customWidth="1"/>
    <col min="11037" max="11037" width="7.5703125" style="34" customWidth="1"/>
    <col min="11038" max="11038" width="8" style="34" customWidth="1"/>
    <col min="11039" max="11039" width="8.42578125" style="34" customWidth="1"/>
    <col min="11040" max="11040" width="9" style="34" customWidth="1"/>
    <col min="11041" max="11041" width="7.140625" style="34" customWidth="1"/>
    <col min="11042" max="11042" width="7.7109375" style="34" customWidth="1"/>
    <col min="11043" max="11043" width="8" style="34" customWidth="1"/>
    <col min="11044" max="11045" width="7.5703125" style="34" bestFit="1" customWidth="1"/>
    <col min="11046" max="11046" width="8.7109375" style="34" customWidth="1"/>
    <col min="11047" max="11047" width="7.5703125" style="34" bestFit="1" customWidth="1"/>
    <col min="11048" max="11264" width="6.7109375" style="34"/>
    <col min="11265" max="11265" width="3.7109375" style="34" customWidth="1"/>
    <col min="11266" max="11266" width="5" style="34" customWidth="1"/>
    <col min="11267" max="11269" width="4.7109375" style="34" customWidth="1"/>
    <col min="11270" max="11270" width="25.7109375" style="34" customWidth="1"/>
    <col min="11271" max="11271" width="29.7109375" style="34" customWidth="1"/>
    <col min="11272" max="11272" width="40.42578125" style="34" customWidth="1"/>
    <col min="11273" max="11273" width="13.7109375" style="34" customWidth="1"/>
    <col min="11274" max="11274" width="6.140625" style="34" customWidth="1"/>
    <col min="11275" max="11275" width="6.28515625" style="34" customWidth="1"/>
    <col min="11276" max="11276" width="10.7109375" style="34" customWidth="1"/>
    <col min="11277" max="11277" width="11.42578125" style="34" customWidth="1"/>
    <col min="11278" max="11278" width="21.42578125" style="34" customWidth="1"/>
    <col min="11279" max="11279" width="15.42578125" style="34" customWidth="1"/>
    <col min="11280" max="11281" width="7.7109375" style="34" bestFit="1" customWidth="1"/>
    <col min="11282" max="11284" width="6.7109375" style="34" customWidth="1"/>
    <col min="11285" max="11285" width="6.85546875" style="34" customWidth="1"/>
    <col min="11286" max="11287" width="6.7109375" style="34" customWidth="1"/>
    <col min="11288" max="11288" width="7.28515625" style="34" customWidth="1"/>
    <col min="11289" max="11289" width="6.42578125" style="34" customWidth="1"/>
    <col min="11290" max="11290" width="5.85546875" style="34" customWidth="1"/>
    <col min="11291" max="11291" width="6.7109375" style="34" bestFit="1" customWidth="1"/>
    <col min="11292" max="11292" width="8.140625" style="34" customWidth="1"/>
    <col min="11293" max="11293" width="7.5703125" style="34" customWidth="1"/>
    <col min="11294" max="11294" width="8" style="34" customWidth="1"/>
    <col min="11295" max="11295" width="8.42578125" style="34" customWidth="1"/>
    <col min="11296" max="11296" width="9" style="34" customWidth="1"/>
    <col min="11297" max="11297" width="7.140625" style="34" customWidth="1"/>
    <col min="11298" max="11298" width="7.7109375" style="34" customWidth="1"/>
    <col min="11299" max="11299" width="8" style="34" customWidth="1"/>
    <col min="11300" max="11301" width="7.5703125" style="34" bestFit="1" customWidth="1"/>
    <col min="11302" max="11302" width="8.7109375" style="34" customWidth="1"/>
    <col min="11303" max="11303" width="7.5703125" style="34" bestFit="1" customWidth="1"/>
    <col min="11304" max="11520" width="6.7109375" style="34"/>
    <col min="11521" max="11521" width="3.7109375" style="34" customWidth="1"/>
    <col min="11522" max="11522" width="5" style="34" customWidth="1"/>
    <col min="11523" max="11525" width="4.7109375" style="34" customWidth="1"/>
    <col min="11526" max="11526" width="25.7109375" style="34" customWidth="1"/>
    <col min="11527" max="11527" width="29.7109375" style="34" customWidth="1"/>
    <col min="11528" max="11528" width="40.42578125" style="34" customWidth="1"/>
    <col min="11529" max="11529" width="13.7109375" style="34" customWidth="1"/>
    <col min="11530" max="11530" width="6.140625" style="34" customWidth="1"/>
    <col min="11531" max="11531" width="6.28515625" style="34" customWidth="1"/>
    <col min="11532" max="11532" width="10.7109375" style="34" customWidth="1"/>
    <col min="11533" max="11533" width="11.42578125" style="34" customWidth="1"/>
    <col min="11534" max="11534" width="21.42578125" style="34" customWidth="1"/>
    <col min="11535" max="11535" width="15.42578125" style="34" customWidth="1"/>
    <col min="11536" max="11537" width="7.7109375" style="34" bestFit="1" customWidth="1"/>
    <col min="11538" max="11540" width="6.7109375" style="34" customWidth="1"/>
    <col min="11541" max="11541" width="6.85546875" style="34" customWidth="1"/>
    <col min="11542" max="11543" width="6.7109375" style="34" customWidth="1"/>
    <col min="11544" max="11544" width="7.28515625" style="34" customWidth="1"/>
    <col min="11545" max="11545" width="6.42578125" style="34" customWidth="1"/>
    <col min="11546" max="11546" width="5.85546875" style="34" customWidth="1"/>
    <col min="11547" max="11547" width="6.7109375" style="34" bestFit="1" customWidth="1"/>
    <col min="11548" max="11548" width="8.140625" style="34" customWidth="1"/>
    <col min="11549" max="11549" width="7.5703125" style="34" customWidth="1"/>
    <col min="11550" max="11550" width="8" style="34" customWidth="1"/>
    <col min="11551" max="11551" width="8.42578125" style="34" customWidth="1"/>
    <col min="11552" max="11552" width="9" style="34" customWidth="1"/>
    <col min="11553" max="11553" width="7.140625" style="34" customWidth="1"/>
    <col min="11554" max="11554" width="7.7109375" style="34" customWidth="1"/>
    <col min="11555" max="11555" width="8" style="34" customWidth="1"/>
    <col min="11556" max="11557" width="7.5703125" style="34" bestFit="1" customWidth="1"/>
    <col min="11558" max="11558" width="8.7109375" style="34" customWidth="1"/>
    <col min="11559" max="11559" width="7.5703125" style="34" bestFit="1" customWidth="1"/>
    <col min="11560" max="11776" width="6.7109375" style="34"/>
    <col min="11777" max="11777" width="3.7109375" style="34" customWidth="1"/>
    <col min="11778" max="11778" width="5" style="34" customWidth="1"/>
    <col min="11779" max="11781" width="4.7109375" style="34" customWidth="1"/>
    <col min="11782" max="11782" width="25.7109375" style="34" customWidth="1"/>
    <col min="11783" max="11783" width="29.7109375" style="34" customWidth="1"/>
    <col min="11784" max="11784" width="40.42578125" style="34" customWidth="1"/>
    <col min="11785" max="11785" width="13.7109375" style="34" customWidth="1"/>
    <col min="11786" max="11786" width="6.140625" style="34" customWidth="1"/>
    <col min="11787" max="11787" width="6.28515625" style="34" customWidth="1"/>
    <col min="11788" max="11788" width="10.7109375" style="34" customWidth="1"/>
    <col min="11789" max="11789" width="11.42578125" style="34" customWidth="1"/>
    <col min="11790" max="11790" width="21.42578125" style="34" customWidth="1"/>
    <col min="11791" max="11791" width="15.42578125" style="34" customWidth="1"/>
    <col min="11792" max="11793" width="7.7109375" style="34" bestFit="1" customWidth="1"/>
    <col min="11794" max="11796" width="6.7109375" style="34" customWidth="1"/>
    <col min="11797" max="11797" width="6.85546875" style="34" customWidth="1"/>
    <col min="11798" max="11799" width="6.7109375" style="34" customWidth="1"/>
    <col min="11800" max="11800" width="7.28515625" style="34" customWidth="1"/>
    <col min="11801" max="11801" width="6.42578125" style="34" customWidth="1"/>
    <col min="11802" max="11802" width="5.85546875" style="34" customWidth="1"/>
    <col min="11803" max="11803" width="6.7109375" style="34" bestFit="1" customWidth="1"/>
    <col min="11804" max="11804" width="8.140625" style="34" customWidth="1"/>
    <col min="11805" max="11805" width="7.5703125" style="34" customWidth="1"/>
    <col min="11806" max="11806" width="8" style="34" customWidth="1"/>
    <col min="11807" max="11807" width="8.42578125" style="34" customWidth="1"/>
    <col min="11808" max="11808" width="9" style="34" customWidth="1"/>
    <col min="11809" max="11809" width="7.140625" style="34" customWidth="1"/>
    <col min="11810" max="11810" width="7.7109375" style="34" customWidth="1"/>
    <col min="11811" max="11811" width="8" style="34" customWidth="1"/>
    <col min="11812" max="11813" width="7.5703125" style="34" bestFit="1" customWidth="1"/>
    <col min="11814" max="11814" width="8.7109375" style="34" customWidth="1"/>
    <col min="11815" max="11815" width="7.5703125" style="34" bestFit="1" customWidth="1"/>
    <col min="11816" max="12032" width="6.7109375" style="34"/>
    <col min="12033" max="12033" width="3.7109375" style="34" customWidth="1"/>
    <col min="12034" max="12034" width="5" style="34" customWidth="1"/>
    <col min="12035" max="12037" width="4.7109375" style="34" customWidth="1"/>
    <col min="12038" max="12038" width="25.7109375" style="34" customWidth="1"/>
    <col min="12039" max="12039" width="29.7109375" style="34" customWidth="1"/>
    <col min="12040" max="12040" width="40.42578125" style="34" customWidth="1"/>
    <col min="12041" max="12041" width="13.7109375" style="34" customWidth="1"/>
    <col min="12042" max="12042" width="6.140625" style="34" customWidth="1"/>
    <col min="12043" max="12043" width="6.28515625" style="34" customWidth="1"/>
    <col min="12044" max="12044" width="10.7109375" style="34" customWidth="1"/>
    <col min="12045" max="12045" width="11.42578125" style="34" customWidth="1"/>
    <col min="12046" max="12046" width="21.42578125" style="34" customWidth="1"/>
    <col min="12047" max="12047" width="15.42578125" style="34" customWidth="1"/>
    <col min="12048" max="12049" width="7.7109375" style="34" bestFit="1" customWidth="1"/>
    <col min="12050" max="12052" width="6.7109375" style="34" customWidth="1"/>
    <col min="12053" max="12053" width="6.85546875" style="34" customWidth="1"/>
    <col min="12054" max="12055" width="6.7109375" style="34" customWidth="1"/>
    <col min="12056" max="12056" width="7.28515625" style="34" customWidth="1"/>
    <col min="12057" max="12057" width="6.42578125" style="34" customWidth="1"/>
    <col min="12058" max="12058" width="5.85546875" style="34" customWidth="1"/>
    <col min="12059" max="12059" width="6.7109375" style="34" bestFit="1" customWidth="1"/>
    <col min="12060" max="12060" width="8.140625" style="34" customWidth="1"/>
    <col min="12061" max="12061" width="7.5703125" style="34" customWidth="1"/>
    <col min="12062" max="12062" width="8" style="34" customWidth="1"/>
    <col min="12063" max="12063" width="8.42578125" style="34" customWidth="1"/>
    <col min="12064" max="12064" width="9" style="34" customWidth="1"/>
    <col min="12065" max="12065" width="7.140625" style="34" customWidth="1"/>
    <col min="12066" max="12066" width="7.7109375" style="34" customWidth="1"/>
    <col min="12067" max="12067" width="8" style="34" customWidth="1"/>
    <col min="12068" max="12069" width="7.5703125" style="34" bestFit="1" customWidth="1"/>
    <col min="12070" max="12070" width="8.7109375" style="34" customWidth="1"/>
    <col min="12071" max="12071" width="7.5703125" style="34" bestFit="1" customWidth="1"/>
    <col min="12072" max="12288" width="6.7109375" style="34"/>
    <col min="12289" max="12289" width="3.7109375" style="34" customWidth="1"/>
    <col min="12290" max="12290" width="5" style="34" customWidth="1"/>
    <col min="12291" max="12293" width="4.7109375" style="34" customWidth="1"/>
    <col min="12294" max="12294" width="25.7109375" style="34" customWidth="1"/>
    <col min="12295" max="12295" width="29.7109375" style="34" customWidth="1"/>
    <col min="12296" max="12296" width="40.42578125" style="34" customWidth="1"/>
    <col min="12297" max="12297" width="13.7109375" style="34" customWidth="1"/>
    <col min="12298" max="12298" width="6.140625" style="34" customWidth="1"/>
    <col min="12299" max="12299" width="6.28515625" style="34" customWidth="1"/>
    <col min="12300" max="12300" width="10.7109375" style="34" customWidth="1"/>
    <col min="12301" max="12301" width="11.42578125" style="34" customWidth="1"/>
    <col min="12302" max="12302" width="21.42578125" style="34" customWidth="1"/>
    <col min="12303" max="12303" width="15.42578125" style="34" customWidth="1"/>
    <col min="12304" max="12305" width="7.7109375" style="34" bestFit="1" customWidth="1"/>
    <col min="12306" max="12308" width="6.7109375" style="34" customWidth="1"/>
    <col min="12309" max="12309" width="6.85546875" style="34" customWidth="1"/>
    <col min="12310" max="12311" width="6.7109375" style="34" customWidth="1"/>
    <col min="12312" max="12312" width="7.28515625" style="34" customWidth="1"/>
    <col min="12313" max="12313" width="6.42578125" style="34" customWidth="1"/>
    <col min="12314" max="12314" width="5.85546875" style="34" customWidth="1"/>
    <col min="12315" max="12315" width="6.7109375" style="34" bestFit="1" customWidth="1"/>
    <col min="12316" max="12316" width="8.140625" style="34" customWidth="1"/>
    <col min="12317" max="12317" width="7.5703125" style="34" customWidth="1"/>
    <col min="12318" max="12318" width="8" style="34" customWidth="1"/>
    <col min="12319" max="12319" width="8.42578125" style="34" customWidth="1"/>
    <col min="12320" max="12320" width="9" style="34" customWidth="1"/>
    <col min="12321" max="12321" width="7.140625" style="34" customWidth="1"/>
    <col min="12322" max="12322" width="7.7109375" style="34" customWidth="1"/>
    <col min="12323" max="12323" width="8" style="34" customWidth="1"/>
    <col min="12324" max="12325" width="7.5703125" style="34" bestFit="1" customWidth="1"/>
    <col min="12326" max="12326" width="8.7109375" style="34" customWidth="1"/>
    <col min="12327" max="12327" width="7.5703125" style="34" bestFit="1" customWidth="1"/>
    <col min="12328" max="12544" width="6.7109375" style="34"/>
    <col min="12545" max="12545" width="3.7109375" style="34" customWidth="1"/>
    <col min="12546" max="12546" width="5" style="34" customWidth="1"/>
    <col min="12547" max="12549" width="4.7109375" style="34" customWidth="1"/>
    <col min="12550" max="12550" width="25.7109375" style="34" customWidth="1"/>
    <col min="12551" max="12551" width="29.7109375" style="34" customWidth="1"/>
    <col min="12552" max="12552" width="40.42578125" style="34" customWidth="1"/>
    <col min="12553" max="12553" width="13.7109375" style="34" customWidth="1"/>
    <col min="12554" max="12554" width="6.140625" style="34" customWidth="1"/>
    <col min="12555" max="12555" width="6.28515625" style="34" customWidth="1"/>
    <col min="12556" max="12556" width="10.7109375" style="34" customWidth="1"/>
    <col min="12557" max="12557" width="11.42578125" style="34" customWidth="1"/>
    <col min="12558" max="12558" width="21.42578125" style="34" customWidth="1"/>
    <col min="12559" max="12559" width="15.42578125" style="34" customWidth="1"/>
    <col min="12560" max="12561" width="7.7109375" style="34" bestFit="1" customWidth="1"/>
    <col min="12562" max="12564" width="6.7109375" style="34" customWidth="1"/>
    <col min="12565" max="12565" width="6.85546875" style="34" customWidth="1"/>
    <col min="12566" max="12567" width="6.7109375" style="34" customWidth="1"/>
    <col min="12568" max="12568" width="7.28515625" style="34" customWidth="1"/>
    <col min="12569" max="12569" width="6.42578125" style="34" customWidth="1"/>
    <col min="12570" max="12570" width="5.85546875" style="34" customWidth="1"/>
    <col min="12571" max="12571" width="6.7109375" style="34" bestFit="1" customWidth="1"/>
    <col min="12572" max="12572" width="8.140625" style="34" customWidth="1"/>
    <col min="12573" max="12573" width="7.5703125" style="34" customWidth="1"/>
    <col min="12574" max="12574" width="8" style="34" customWidth="1"/>
    <col min="12575" max="12575" width="8.42578125" style="34" customWidth="1"/>
    <col min="12576" max="12576" width="9" style="34" customWidth="1"/>
    <col min="12577" max="12577" width="7.140625" style="34" customWidth="1"/>
    <col min="12578" max="12578" width="7.7109375" style="34" customWidth="1"/>
    <col min="12579" max="12579" width="8" style="34" customWidth="1"/>
    <col min="12580" max="12581" width="7.5703125" style="34" bestFit="1" customWidth="1"/>
    <col min="12582" max="12582" width="8.7109375" style="34" customWidth="1"/>
    <col min="12583" max="12583" width="7.5703125" style="34" bestFit="1" customWidth="1"/>
    <col min="12584" max="12800" width="6.7109375" style="34"/>
    <col min="12801" max="12801" width="3.7109375" style="34" customWidth="1"/>
    <col min="12802" max="12802" width="5" style="34" customWidth="1"/>
    <col min="12803" max="12805" width="4.7109375" style="34" customWidth="1"/>
    <col min="12806" max="12806" width="25.7109375" style="34" customWidth="1"/>
    <col min="12807" max="12807" width="29.7109375" style="34" customWidth="1"/>
    <col min="12808" max="12808" width="40.42578125" style="34" customWidth="1"/>
    <col min="12809" max="12809" width="13.7109375" style="34" customWidth="1"/>
    <col min="12810" max="12810" width="6.140625" style="34" customWidth="1"/>
    <col min="12811" max="12811" width="6.28515625" style="34" customWidth="1"/>
    <col min="12812" max="12812" width="10.7109375" style="34" customWidth="1"/>
    <col min="12813" max="12813" width="11.42578125" style="34" customWidth="1"/>
    <col min="12814" max="12814" width="21.42578125" style="34" customWidth="1"/>
    <col min="12815" max="12815" width="15.42578125" style="34" customWidth="1"/>
    <col min="12816" max="12817" width="7.7109375" style="34" bestFit="1" customWidth="1"/>
    <col min="12818" max="12820" width="6.7109375" style="34" customWidth="1"/>
    <col min="12821" max="12821" width="6.85546875" style="34" customWidth="1"/>
    <col min="12822" max="12823" width="6.7109375" style="34" customWidth="1"/>
    <col min="12824" max="12824" width="7.28515625" style="34" customWidth="1"/>
    <col min="12825" max="12825" width="6.42578125" style="34" customWidth="1"/>
    <col min="12826" max="12826" width="5.85546875" style="34" customWidth="1"/>
    <col min="12827" max="12827" width="6.7109375" style="34" bestFit="1" customWidth="1"/>
    <col min="12828" max="12828" width="8.140625" style="34" customWidth="1"/>
    <col min="12829" max="12829" width="7.5703125" style="34" customWidth="1"/>
    <col min="12830" max="12830" width="8" style="34" customWidth="1"/>
    <col min="12831" max="12831" width="8.42578125" style="34" customWidth="1"/>
    <col min="12832" max="12832" width="9" style="34" customWidth="1"/>
    <col min="12833" max="12833" width="7.140625" style="34" customWidth="1"/>
    <col min="12834" max="12834" width="7.7109375" style="34" customWidth="1"/>
    <col min="12835" max="12835" width="8" style="34" customWidth="1"/>
    <col min="12836" max="12837" width="7.5703125" style="34" bestFit="1" customWidth="1"/>
    <col min="12838" max="12838" width="8.7109375" style="34" customWidth="1"/>
    <col min="12839" max="12839" width="7.5703125" style="34" bestFit="1" customWidth="1"/>
    <col min="12840" max="13056" width="6.7109375" style="34"/>
    <col min="13057" max="13057" width="3.7109375" style="34" customWidth="1"/>
    <col min="13058" max="13058" width="5" style="34" customWidth="1"/>
    <col min="13059" max="13061" width="4.7109375" style="34" customWidth="1"/>
    <col min="13062" max="13062" width="25.7109375" style="34" customWidth="1"/>
    <col min="13063" max="13063" width="29.7109375" style="34" customWidth="1"/>
    <col min="13064" max="13064" width="40.42578125" style="34" customWidth="1"/>
    <col min="13065" max="13065" width="13.7109375" style="34" customWidth="1"/>
    <col min="13066" max="13066" width="6.140625" style="34" customWidth="1"/>
    <col min="13067" max="13067" width="6.28515625" style="34" customWidth="1"/>
    <col min="13068" max="13068" width="10.7109375" style="34" customWidth="1"/>
    <col min="13069" max="13069" width="11.42578125" style="34" customWidth="1"/>
    <col min="13070" max="13070" width="21.42578125" style="34" customWidth="1"/>
    <col min="13071" max="13071" width="15.42578125" style="34" customWidth="1"/>
    <col min="13072" max="13073" width="7.7109375" style="34" bestFit="1" customWidth="1"/>
    <col min="13074" max="13076" width="6.7109375" style="34" customWidth="1"/>
    <col min="13077" max="13077" width="6.85546875" style="34" customWidth="1"/>
    <col min="13078" max="13079" width="6.7109375" style="34" customWidth="1"/>
    <col min="13080" max="13080" width="7.28515625" style="34" customWidth="1"/>
    <col min="13081" max="13081" width="6.42578125" style="34" customWidth="1"/>
    <col min="13082" max="13082" width="5.85546875" style="34" customWidth="1"/>
    <col min="13083" max="13083" width="6.7109375" style="34" bestFit="1" customWidth="1"/>
    <col min="13084" max="13084" width="8.140625" style="34" customWidth="1"/>
    <col min="13085" max="13085" width="7.5703125" style="34" customWidth="1"/>
    <col min="13086" max="13086" width="8" style="34" customWidth="1"/>
    <col min="13087" max="13087" width="8.42578125" style="34" customWidth="1"/>
    <col min="13088" max="13088" width="9" style="34" customWidth="1"/>
    <col min="13089" max="13089" width="7.140625" style="34" customWidth="1"/>
    <col min="13090" max="13090" width="7.7109375" style="34" customWidth="1"/>
    <col min="13091" max="13091" width="8" style="34" customWidth="1"/>
    <col min="13092" max="13093" width="7.5703125" style="34" bestFit="1" customWidth="1"/>
    <col min="13094" max="13094" width="8.7109375" style="34" customWidth="1"/>
    <col min="13095" max="13095" width="7.5703125" style="34" bestFit="1" customWidth="1"/>
    <col min="13096" max="13312" width="6.7109375" style="34"/>
    <col min="13313" max="13313" width="3.7109375" style="34" customWidth="1"/>
    <col min="13314" max="13314" width="5" style="34" customWidth="1"/>
    <col min="13315" max="13317" width="4.7109375" style="34" customWidth="1"/>
    <col min="13318" max="13318" width="25.7109375" style="34" customWidth="1"/>
    <col min="13319" max="13319" width="29.7109375" style="34" customWidth="1"/>
    <col min="13320" max="13320" width="40.42578125" style="34" customWidth="1"/>
    <col min="13321" max="13321" width="13.7109375" style="34" customWidth="1"/>
    <col min="13322" max="13322" width="6.140625" style="34" customWidth="1"/>
    <col min="13323" max="13323" width="6.28515625" style="34" customWidth="1"/>
    <col min="13324" max="13324" width="10.7109375" style="34" customWidth="1"/>
    <col min="13325" max="13325" width="11.42578125" style="34" customWidth="1"/>
    <col min="13326" max="13326" width="21.42578125" style="34" customWidth="1"/>
    <col min="13327" max="13327" width="15.42578125" style="34" customWidth="1"/>
    <col min="13328" max="13329" width="7.7109375" style="34" bestFit="1" customWidth="1"/>
    <col min="13330" max="13332" width="6.7109375" style="34" customWidth="1"/>
    <col min="13333" max="13333" width="6.85546875" style="34" customWidth="1"/>
    <col min="13334" max="13335" width="6.7109375" style="34" customWidth="1"/>
    <col min="13336" max="13336" width="7.28515625" style="34" customWidth="1"/>
    <col min="13337" max="13337" width="6.42578125" style="34" customWidth="1"/>
    <col min="13338" max="13338" width="5.85546875" style="34" customWidth="1"/>
    <col min="13339" max="13339" width="6.7109375" style="34" bestFit="1" customWidth="1"/>
    <col min="13340" max="13340" width="8.140625" style="34" customWidth="1"/>
    <col min="13341" max="13341" width="7.5703125" style="34" customWidth="1"/>
    <col min="13342" max="13342" width="8" style="34" customWidth="1"/>
    <col min="13343" max="13343" width="8.42578125" style="34" customWidth="1"/>
    <col min="13344" max="13344" width="9" style="34" customWidth="1"/>
    <col min="13345" max="13345" width="7.140625" style="34" customWidth="1"/>
    <col min="13346" max="13346" width="7.7109375" style="34" customWidth="1"/>
    <col min="13347" max="13347" width="8" style="34" customWidth="1"/>
    <col min="13348" max="13349" width="7.5703125" style="34" bestFit="1" customWidth="1"/>
    <col min="13350" max="13350" width="8.7109375" style="34" customWidth="1"/>
    <col min="13351" max="13351" width="7.5703125" style="34" bestFit="1" customWidth="1"/>
    <col min="13352" max="13568" width="6.7109375" style="34"/>
    <col min="13569" max="13569" width="3.7109375" style="34" customWidth="1"/>
    <col min="13570" max="13570" width="5" style="34" customWidth="1"/>
    <col min="13571" max="13573" width="4.7109375" style="34" customWidth="1"/>
    <col min="13574" max="13574" width="25.7109375" style="34" customWidth="1"/>
    <col min="13575" max="13575" width="29.7109375" style="34" customWidth="1"/>
    <col min="13576" max="13576" width="40.42578125" style="34" customWidth="1"/>
    <col min="13577" max="13577" width="13.7109375" style="34" customWidth="1"/>
    <col min="13578" max="13578" width="6.140625" style="34" customWidth="1"/>
    <col min="13579" max="13579" width="6.28515625" style="34" customWidth="1"/>
    <col min="13580" max="13580" width="10.7109375" style="34" customWidth="1"/>
    <col min="13581" max="13581" width="11.42578125" style="34" customWidth="1"/>
    <col min="13582" max="13582" width="21.42578125" style="34" customWidth="1"/>
    <col min="13583" max="13583" width="15.42578125" style="34" customWidth="1"/>
    <col min="13584" max="13585" width="7.7109375" style="34" bestFit="1" customWidth="1"/>
    <col min="13586" max="13588" width="6.7109375" style="34" customWidth="1"/>
    <col min="13589" max="13589" width="6.85546875" style="34" customWidth="1"/>
    <col min="13590" max="13591" width="6.7109375" style="34" customWidth="1"/>
    <col min="13592" max="13592" width="7.28515625" style="34" customWidth="1"/>
    <col min="13593" max="13593" width="6.42578125" style="34" customWidth="1"/>
    <col min="13594" max="13594" width="5.85546875" style="34" customWidth="1"/>
    <col min="13595" max="13595" width="6.7109375" style="34" bestFit="1" customWidth="1"/>
    <col min="13596" max="13596" width="8.140625" style="34" customWidth="1"/>
    <col min="13597" max="13597" width="7.5703125" style="34" customWidth="1"/>
    <col min="13598" max="13598" width="8" style="34" customWidth="1"/>
    <col min="13599" max="13599" width="8.42578125" style="34" customWidth="1"/>
    <col min="13600" max="13600" width="9" style="34" customWidth="1"/>
    <col min="13601" max="13601" width="7.140625" style="34" customWidth="1"/>
    <col min="13602" max="13602" width="7.7109375" style="34" customWidth="1"/>
    <col min="13603" max="13603" width="8" style="34" customWidth="1"/>
    <col min="13604" max="13605" width="7.5703125" style="34" bestFit="1" customWidth="1"/>
    <col min="13606" max="13606" width="8.7109375" style="34" customWidth="1"/>
    <col min="13607" max="13607" width="7.5703125" style="34" bestFit="1" customWidth="1"/>
    <col min="13608" max="13824" width="6.7109375" style="34"/>
    <col min="13825" max="13825" width="3.7109375" style="34" customWidth="1"/>
    <col min="13826" max="13826" width="5" style="34" customWidth="1"/>
    <col min="13827" max="13829" width="4.7109375" style="34" customWidth="1"/>
    <col min="13830" max="13830" width="25.7109375" style="34" customWidth="1"/>
    <col min="13831" max="13831" width="29.7109375" style="34" customWidth="1"/>
    <col min="13832" max="13832" width="40.42578125" style="34" customWidth="1"/>
    <col min="13833" max="13833" width="13.7109375" style="34" customWidth="1"/>
    <col min="13834" max="13834" width="6.140625" style="34" customWidth="1"/>
    <col min="13835" max="13835" width="6.28515625" style="34" customWidth="1"/>
    <col min="13836" max="13836" width="10.7109375" style="34" customWidth="1"/>
    <col min="13837" max="13837" width="11.42578125" style="34" customWidth="1"/>
    <col min="13838" max="13838" width="21.42578125" style="34" customWidth="1"/>
    <col min="13839" max="13839" width="15.42578125" style="34" customWidth="1"/>
    <col min="13840" max="13841" width="7.7109375" style="34" bestFit="1" customWidth="1"/>
    <col min="13842" max="13844" width="6.7109375" style="34" customWidth="1"/>
    <col min="13845" max="13845" width="6.85546875" style="34" customWidth="1"/>
    <col min="13846" max="13847" width="6.7109375" style="34" customWidth="1"/>
    <col min="13848" max="13848" width="7.28515625" style="34" customWidth="1"/>
    <col min="13849" max="13849" width="6.42578125" style="34" customWidth="1"/>
    <col min="13850" max="13850" width="5.85546875" style="34" customWidth="1"/>
    <col min="13851" max="13851" width="6.7109375" style="34" bestFit="1" customWidth="1"/>
    <col min="13852" max="13852" width="8.140625" style="34" customWidth="1"/>
    <col min="13853" max="13853" width="7.5703125" style="34" customWidth="1"/>
    <col min="13854" max="13854" width="8" style="34" customWidth="1"/>
    <col min="13855" max="13855" width="8.42578125" style="34" customWidth="1"/>
    <col min="13856" max="13856" width="9" style="34" customWidth="1"/>
    <col min="13857" max="13857" width="7.140625" style="34" customWidth="1"/>
    <col min="13858" max="13858" width="7.7109375" style="34" customWidth="1"/>
    <col min="13859" max="13859" width="8" style="34" customWidth="1"/>
    <col min="13860" max="13861" width="7.5703125" style="34" bestFit="1" customWidth="1"/>
    <col min="13862" max="13862" width="8.7109375" style="34" customWidth="1"/>
    <col min="13863" max="13863" width="7.5703125" style="34" bestFit="1" customWidth="1"/>
    <col min="13864" max="14080" width="6.7109375" style="34"/>
    <col min="14081" max="14081" width="3.7109375" style="34" customWidth="1"/>
    <col min="14082" max="14082" width="5" style="34" customWidth="1"/>
    <col min="14083" max="14085" width="4.7109375" style="34" customWidth="1"/>
    <col min="14086" max="14086" width="25.7109375" style="34" customWidth="1"/>
    <col min="14087" max="14087" width="29.7109375" style="34" customWidth="1"/>
    <col min="14088" max="14088" width="40.42578125" style="34" customWidth="1"/>
    <col min="14089" max="14089" width="13.7109375" style="34" customWidth="1"/>
    <col min="14090" max="14090" width="6.140625" style="34" customWidth="1"/>
    <col min="14091" max="14091" width="6.28515625" style="34" customWidth="1"/>
    <col min="14092" max="14092" width="10.7109375" style="34" customWidth="1"/>
    <col min="14093" max="14093" width="11.42578125" style="34" customWidth="1"/>
    <col min="14094" max="14094" width="21.42578125" style="34" customWidth="1"/>
    <col min="14095" max="14095" width="15.42578125" style="34" customWidth="1"/>
    <col min="14096" max="14097" width="7.7109375" style="34" bestFit="1" customWidth="1"/>
    <col min="14098" max="14100" width="6.7109375" style="34" customWidth="1"/>
    <col min="14101" max="14101" width="6.85546875" style="34" customWidth="1"/>
    <col min="14102" max="14103" width="6.7109375" style="34" customWidth="1"/>
    <col min="14104" max="14104" width="7.28515625" style="34" customWidth="1"/>
    <col min="14105" max="14105" width="6.42578125" style="34" customWidth="1"/>
    <col min="14106" max="14106" width="5.85546875" style="34" customWidth="1"/>
    <col min="14107" max="14107" width="6.7109375" style="34" bestFit="1" customWidth="1"/>
    <col min="14108" max="14108" width="8.140625" style="34" customWidth="1"/>
    <col min="14109" max="14109" width="7.5703125" style="34" customWidth="1"/>
    <col min="14110" max="14110" width="8" style="34" customWidth="1"/>
    <col min="14111" max="14111" width="8.42578125" style="34" customWidth="1"/>
    <col min="14112" max="14112" width="9" style="34" customWidth="1"/>
    <col min="14113" max="14113" width="7.140625" style="34" customWidth="1"/>
    <col min="14114" max="14114" width="7.7109375" style="34" customWidth="1"/>
    <col min="14115" max="14115" width="8" style="34" customWidth="1"/>
    <col min="14116" max="14117" width="7.5703125" style="34" bestFit="1" customWidth="1"/>
    <col min="14118" max="14118" width="8.7109375" style="34" customWidth="1"/>
    <col min="14119" max="14119" width="7.5703125" style="34" bestFit="1" customWidth="1"/>
    <col min="14120" max="14336" width="6.7109375" style="34"/>
    <col min="14337" max="14337" width="3.7109375" style="34" customWidth="1"/>
    <col min="14338" max="14338" width="5" style="34" customWidth="1"/>
    <col min="14339" max="14341" width="4.7109375" style="34" customWidth="1"/>
    <col min="14342" max="14342" width="25.7109375" style="34" customWidth="1"/>
    <col min="14343" max="14343" width="29.7109375" style="34" customWidth="1"/>
    <col min="14344" max="14344" width="40.42578125" style="34" customWidth="1"/>
    <col min="14345" max="14345" width="13.7109375" style="34" customWidth="1"/>
    <col min="14346" max="14346" width="6.140625" style="34" customWidth="1"/>
    <col min="14347" max="14347" width="6.28515625" style="34" customWidth="1"/>
    <col min="14348" max="14348" width="10.7109375" style="34" customWidth="1"/>
    <col min="14349" max="14349" width="11.42578125" style="34" customWidth="1"/>
    <col min="14350" max="14350" width="21.42578125" style="34" customWidth="1"/>
    <col min="14351" max="14351" width="15.42578125" style="34" customWidth="1"/>
    <col min="14352" max="14353" width="7.7109375" style="34" bestFit="1" customWidth="1"/>
    <col min="14354" max="14356" width="6.7109375" style="34" customWidth="1"/>
    <col min="14357" max="14357" width="6.85546875" style="34" customWidth="1"/>
    <col min="14358" max="14359" width="6.7109375" style="34" customWidth="1"/>
    <col min="14360" max="14360" width="7.28515625" style="34" customWidth="1"/>
    <col min="14361" max="14361" width="6.42578125" style="34" customWidth="1"/>
    <col min="14362" max="14362" width="5.85546875" style="34" customWidth="1"/>
    <col min="14363" max="14363" width="6.7109375" style="34" bestFit="1" customWidth="1"/>
    <col min="14364" max="14364" width="8.140625" style="34" customWidth="1"/>
    <col min="14365" max="14365" width="7.5703125" style="34" customWidth="1"/>
    <col min="14366" max="14366" width="8" style="34" customWidth="1"/>
    <col min="14367" max="14367" width="8.42578125" style="34" customWidth="1"/>
    <col min="14368" max="14368" width="9" style="34" customWidth="1"/>
    <col min="14369" max="14369" width="7.140625" style="34" customWidth="1"/>
    <col min="14370" max="14370" width="7.7109375" style="34" customWidth="1"/>
    <col min="14371" max="14371" width="8" style="34" customWidth="1"/>
    <col min="14372" max="14373" width="7.5703125" style="34" bestFit="1" customWidth="1"/>
    <col min="14374" max="14374" width="8.7109375" style="34" customWidth="1"/>
    <col min="14375" max="14375" width="7.5703125" style="34" bestFit="1" customWidth="1"/>
    <col min="14376" max="14592" width="6.7109375" style="34"/>
    <col min="14593" max="14593" width="3.7109375" style="34" customWidth="1"/>
    <col min="14594" max="14594" width="5" style="34" customWidth="1"/>
    <col min="14595" max="14597" width="4.7109375" style="34" customWidth="1"/>
    <col min="14598" max="14598" width="25.7109375" style="34" customWidth="1"/>
    <col min="14599" max="14599" width="29.7109375" style="34" customWidth="1"/>
    <col min="14600" max="14600" width="40.42578125" style="34" customWidth="1"/>
    <col min="14601" max="14601" width="13.7109375" style="34" customWidth="1"/>
    <col min="14602" max="14602" width="6.140625" style="34" customWidth="1"/>
    <col min="14603" max="14603" width="6.28515625" style="34" customWidth="1"/>
    <col min="14604" max="14604" width="10.7109375" style="34" customWidth="1"/>
    <col min="14605" max="14605" width="11.42578125" style="34" customWidth="1"/>
    <col min="14606" max="14606" width="21.42578125" style="34" customWidth="1"/>
    <col min="14607" max="14607" width="15.42578125" style="34" customWidth="1"/>
    <col min="14608" max="14609" width="7.7109375" style="34" bestFit="1" customWidth="1"/>
    <col min="14610" max="14612" width="6.7109375" style="34" customWidth="1"/>
    <col min="14613" max="14613" width="6.85546875" style="34" customWidth="1"/>
    <col min="14614" max="14615" width="6.7109375" style="34" customWidth="1"/>
    <col min="14616" max="14616" width="7.28515625" style="34" customWidth="1"/>
    <col min="14617" max="14617" width="6.42578125" style="34" customWidth="1"/>
    <col min="14618" max="14618" width="5.85546875" style="34" customWidth="1"/>
    <col min="14619" max="14619" width="6.7109375" style="34" bestFit="1" customWidth="1"/>
    <col min="14620" max="14620" width="8.140625" style="34" customWidth="1"/>
    <col min="14621" max="14621" width="7.5703125" style="34" customWidth="1"/>
    <col min="14622" max="14622" width="8" style="34" customWidth="1"/>
    <col min="14623" max="14623" width="8.42578125" style="34" customWidth="1"/>
    <col min="14624" max="14624" width="9" style="34" customWidth="1"/>
    <col min="14625" max="14625" width="7.140625" style="34" customWidth="1"/>
    <col min="14626" max="14626" width="7.7109375" style="34" customWidth="1"/>
    <col min="14627" max="14627" width="8" style="34" customWidth="1"/>
    <col min="14628" max="14629" width="7.5703125" style="34" bestFit="1" customWidth="1"/>
    <col min="14630" max="14630" width="8.7109375" style="34" customWidth="1"/>
    <col min="14631" max="14631" width="7.5703125" style="34" bestFit="1" customWidth="1"/>
    <col min="14632" max="14848" width="6.7109375" style="34"/>
    <col min="14849" max="14849" width="3.7109375" style="34" customWidth="1"/>
    <col min="14850" max="14850" width="5" style="34" customWidth="1"/>
    <col min="14851" max="14853" width="4.7109375" style="34" customWidth="1"/>
    <col min="14854" max="14854" width="25.7109375" style="34" customWidth="1"/>
    <col min="14855" max="14855" width="29.7109375" style="34" customWidth="1"/>
    <col min="14856" max="14856" width="40.42578125" style="34" customWidth="1"/>
    <col min="14857" max="14857" width="13.7109375" style="34" customWidth="1"/>
    <col min="14858" max="14858" width="6.140625" style="34" customWidth="1"/>
    <col min="14859" max="14859" width="6.28515625" style="34" customWidth="1"/>
    <col min="14860" max="14860" width="10.7109375" style="34" customWidth="1"/>
    <col min="14861" max="14861" width="11.42578125" style="34" customWidth="1"/>
    <col min="14862" max="14862" width="21.42578125" style="34" customWidth="1"/>
    <col min="14863" max="14863" width="15.42578125" style="34" customWidth="1"/>
    <col min="14864" max="14865" width="7.7109375" style="34" bestFit="1" customWidth="1"/>
    <col min="14866" max="14868" width="6.7109375" style="34" customWidth="1"/>
    <col min="14869" max="14869" width="6.85546875" style="34" customWidth="1"/>
    <col min="14870" max="14871" width="6.7109375" style="34" customWidth="1"/>
    <col min="14872" max="14872" width="7.28515625" style="34" customWidth="1"/>
    <col min="14873" max="14873" width="6.42578125" style="34" customWidth="1"/>
    <col min="14874" max="14874" width="5.85546875" style="34" customWidth="1"/>
    <col min="14875" max="14875" width="6.7109375" style="34" bestFit="1" customWidth="1"/>
    <col min="14876" max="14876" width="8.140625" style="34" customWidth="1"/>
    <col min="14877" max="14877" width="7.5703125" style="34" customWidth="1"/>
    <col min="14878" max="14878" width="8" style="34" customWidth="1"/>
    <col min="14879" max="14879" width="8.42578125" style="34" customWidth="1"/>
    <col min="14880" max="14880" width="9" style="34" customWidth="1"/>
    <col min="14881" max="14881" width="7.140625" style="34" customWidth="1"/>
    <col min="14882" max="14882" width="7.7109375" style="34" customWidth="1"/>
    <col min="14883" max="14883" width="8" style="34" customWidth="1"/>
    <col min="14884" max="14885" width="7.5703125" style="34" bestFit="1" customWidth="1"/>
    <col min="14886" max="14886" width="8.7109375" style="34" customWidth="1"/>
    <col min="14887" max="14887" width="7.5703125" style="34" bestFit="1" customWidth="1"/>
    <col min="14888" max="15104" width="6.7109375" style="34"/>
    <col min="15105" max="15105" width="3.7109375" style="34" customWidth="1"/>
    <col min="15106" max="15106" width="5" style="34" customWidth="1"/>
    <col min="15107" max="15109" width="4.7109375" style="34" customWidth="1"/>
    <col min="15110" max="15110" width="25.7109375" style="34" customWidth="1"/>
    <col min="15111" max="15111" width="29.7109375" style="34" customWidth="1"/>
    <col min="15112" max="15112" width="40.42578125" style="34" customWidth="1"/>
    <col min="15113" max="15113" width="13.7109375" style="34" customWidth="1"/>
    <col min="15114" max="15114" width="6.140625" style="34" customWidth="1"/>
    <col min="15115" max="15115" width="6.28515625" style="34" customWidth="1"/>
    <col min="15116" max="15116" width="10.7109375" style="34" customWidth="1"/>
    <col min="15117" max="15117" width="11.42578125" style="34" customWidth="1"/>
    <col min="15118" max="15118" width="21.42578125" style="34" customWidth="1"/>
    <col min="15119" max="15119" width="15.42578125" style="34" customWidth="1"/>
    <col min="15120" max="15121" width="7.7109375" style="34" bestFit="1" customWidth="1"/>
    <col min="15122" max="15124" width="6.7109375" style="34" customWidth="1"/>
    <col min="15125" max="15125" width="6.85546875" style="34" customWidth="1"/>
    <col min="15126" max="15127" width="6.7109375" style="34" customWidth="1"/>
    <col min="15128" max="15128" width="7.28515625" style="34" customWidth="1"/>
    <col min="15129" max="15129" width="6.42578125" style="34" customWidth="1"/>
    <col min="15130" max="15130" width="5.85546875" style="34" customWidth="1"/>
    <col min="15131" max="15131" width="6.7109375" style="34" bestFit="1" customWidth="1"/>
    <col min="15132" max="15132" width="8.140625" style="34" customWidth="1"/>
    <col min="15133" max="15133" width="7.5703125" style="34" customWidth="1"/>
    <col min="15134" max="15134" width="8" style="34" customWidth="1"/>
    <col min="15135" max="15135" width="8.42578125" style="34" customWidth="1"/>
    <col min="15136" max="15136" width="9" style="34" customWidth="1"/>
    <col min="15137" max="15137" width="7.140625" style="34" customWidth="1"/>
    <col min="15138" max="15138" width="7.7109375" style="34" customWidth="1"/>
    <col min="15139" max="15139" width="8" style="34" customWidth="1"/>
    <col min="15140" max="15141" width="7.5703125" style="34" bestFit="1" customWidth="1"/>
    <col min="15142" max="15142" width="8.7109375" style="34" customWidth="1"/>
    <col min="15143" max="15143" width="7.5703125" style="34" bestFit="1" customWidth="1"/>
    <col min="15144" max="15360" width="6.7109375" style="34"/>
    <col min="15361" max="15361" width="3.7109375" style="34" customWidth="1"/>
    <col min="15362" max="15362" width="5" style="34" customWidth="1"/>
    <col min="15363" max="15365" width="4.7109375" style="34" customWidth="1"/>
    <col min="15366" max="15366" width="25.7109375" style="34" customWidth="1"/>
    <col min="15367" max="15367" width="29.7109375" style="34" customWidth="1"/>
    <col min="15368" max="15368" width="40.42578125" style="34" customWidth="1"/>
    <col min="15369" max="15369" width="13.7109375" style="34" customWidth="1"/>
    <col min="15370" max="15370" width="6.140625" style="34" customWidth="1"/>
    <col min="15371" max="15371" width="6.28515625" style="34" customWidth="1"/>
    <col min="15372" max="15372" width="10.7109375" style="34" customWidth="1"/>
    <col min="15373" max="15373" width="11.42578125" style="34" customWidth="1"/>
    <col min="15374" max="15374" width="21.42578125" style="34" customWidth="1"/>
    <col min="15375" max="15375" width="15.42578125" style="34" customWidth="1"/>
    <col min="15376" max="15377" width="7.7109375" style="34" bestFit="1" customWidth="1"/>
    <col min="15378" max="15380" width="6.7109375" style="34" customWidth="1"/>
    <col min="15381" max="15381" width="6.85546875" style="34" customWidth="1"/>
    <col min="15382" max="15383" width="6.7109375" style="34" customWidth="1"/>
    <col min="15384" max="15384" width="7.28515625" style="34" customWidth="1"/>
    <col min="15385" max="15385" width="6.42578125" style="34" customWidth="1"/>
    <col min="15386" max="15386" width="5.85546875" style="34" customWidth="1"/>
    <col min="15387" max="15387" width="6.7109375" style="34" bestFit="1" customWidth="1"/>
    <col min="15388" max="15388" width="8.140625" style="34" customWidth="1"/>
    <col min="15389" max="15389" width="7.5703125" style="34" customWidth="1"/>
    <col min="15390" max="15390" width="8" style="34" customWidth="1"/>
    <col min="15391" max="15391" width="8.42578125" style="34" customWidth="1"/>
    <col min="15392" max="15392" width="9" style="34" customWidth="1"/>
    <col min="15393" max="15393" width="7.140625" style="34" customWidth="1"/>
    <col min="15394" max="15394" width="7.7109375" style="34" customWidth="1"/>
    <col min="15395" max="15395" width="8" style="34" customWidth="1"/>
    <col min="15396" max="15397" width="7.5703125" style="34" bestFit="1" customWidth="1"/>
    <col min="15398" max="15398" width="8.7109375" style="34" customWidth="1"/>
    <col min="15399" max="15399" width="7.5703125" style="34" bestFit="1" customWidth="1"/>
    <col min="15400" max="15616" width="6.7109375" style="34"/>
    <col min="15617" max="15617" width="3.7109375" style="34" customWidth="1"/>
    <col min="15618" max="15618" width="5" style="34" customWidth="1"/>
    <col min="15619" max="15621" width="4.7109375" style="34" customWidth="1"/>
    <col min="15622" max="15622" width="25.7109375" style="34" customWidth="1"/>
    <col min="15623" max="15623" width="29.7109375" style="34" customWidth="1"/>
    <col min="15624" max="15624" width="40.42578125" style="34" customWidth="1"/>
    <col min="15625" max="15625" width="13.7109375" style="34" customWidth="1"/>
    <col min="15626" max="15626" width="6.140625" style="34" customWidth="1"/>
    <col min="15627" max="15627" width="6.28515625" style="34" customWidth="1"/>
    <col min="15628" max="15628" width="10.7109375" style="34" customWidth="1"/>
    <col min="15629" max="15629" width="11.42578125" style="34" customWidth="1"/>
    <col min="15630" max="15630" width="21.42578125" style="34" customWidth="1"/>
    <col min="15631" max="15631" width="15.42578125" style="34" customWidth="1"/>
    <col min="15632" max="15633" width="7.7109375" style="34" bestFit="1" customWidth="1"/>
    <col min="15634" max="15636" width="6.7109375" style="34" customWidth="1"/>
    <col min="15637" max="15637" width="6.85546875" style="34" customWidth="1"/>
    <col min="15638" max="15639" width="6.7109375" style="34" customWidth="1"/>
    <col min="15640" max="15640" width="7.28515625" style="34" customWidth="1"/>
    <col min="15641" max="15641" width="6.42578125" style="34" customWidth="1"/>
    <col min="15642" max="15642" width="5.85546875" style="34" customWidth="1"/>
    <col min="15643" max="15643" width="6.7109375" style="34" bestFit="1" customWidth="1"/>
    <col min="15644" max="15644" width="8.140625" style="34" customWidth="1"/>
    <col min="15645" max="15645" width="7.5703125" style="34" customWidth="1"/>
    <col min="15646" max="15646" width="8" style="34" customWidth="1"/>
    <col min="15647" max="15647" width="8.42578125" style="34" customWidth="1"/>
    <col min="15648" max="15648" width="9" style="34" customWidth="1"/>
    <col min="15649" max="15649" width="7.140625" style="34" customWidth="1"/>
    <col min="15650" max="15650" width="7.7109375" style="34" customWidth="1"/>
    <col min="15651" max="15651" width="8" style="34" customWidth="1"/>
    <col min="15652" max="15653" width="7.5703125" style="34" bestFit="1" customWidth="1"/>
    <col min="15654" max="15654" width="8.7109375" style="34" customWidth="1"/>
    <col min="15655" max="15655" width="7.5703125" style="34" bestFit="1" customWidth="1"/>
    <col min="15656" max="15872" width="6.7109375" style="34"/>
    <col min="15873" max="15873" width="3.7109375" style="34" customWidth="1"/>
    <col min="15874" max="15874" width="5" style="34" customWidth="1"/>
    <col min="15875" max="15877" width="4.7109375" style="34" customWidth="1"/>
    <col min="15878" max="15878" width="25.7109375" style="34" customWidth="1"/>
    <col min="15879" max="15879" width="29.7109375" style="34" customWidth="1"/>
    <col min="15880" max="15880" width="40.42578125" style="34" customWidth="1"/>
    <col min="15881" max="15881" width="13.7109375" style="34" customWidth="1"/>
    <col min="15882" max="15882" width="6.140625" style="34" customWidth="1"/>
    <col min="15883" max="15883" width="6.28515625" style="34" customWidth="1"/>
    <col min="15884" max="15884" width="10.7109375" style="34" customWidth="1"/>
    <col min="15885" max="15885" width="11.42578125" style="34" customWidth="1"/>
    <col min="15886" max="15886" width="21.42578125" style="34" customWidth="1"/>
    <col min="15887" max="15887" width="15.42578125" style="34" customWidth="1"/>
    <col min="15888" max="15889" width="7.7109375" style="34" bestFit="1" customWidth="1"/>
    <col min="15890" max="15892" width="6.7109375" style="34" customWidth="1"/>
    <col min="15893" max="15893" width="6.85546875" style="34" customWidth="1"/>
    <col min="15894" max="15895" width="6.7109375" style="34" customWidth="1"/>
    <col min="15896" max="15896" width="7.28515625" style="34" customWidth="1"/>
    <col min="15897" max="15897" width="6.42578125" style="34" customWidth="1"/>
    <col min="15898" max="15898" width="5.85546875" style="34" customWidth="1"/>
    <col min="15899" max="15899" width="6.7109375" style="34" bestFit="1" customWidth="1"/>
    <col min="15900" max="15900" width="8.140625" style="34" customWidth="1"/>
    <col min="15901" max="15901" width="7.5703125" style="34" customWidth="1"/>
    <col min="15902" max="15902" width="8" style="34" customWidth="1"/>
    <col min="15903" max="15903" width="8.42578125" style="34" customWidth="1"/>
    <col min="15904" max="15904" width="9" style="34" customWidth="1"/>
    <col min="15905" max="15905" width="7.140625" style="34" customWidth="1"/>
    <col min="15906" max="15906" width="7.7109375" style="34" customWidth="1"/>
    <col min="15907" max="15907" width="8" style="34" customWidth="1"/>
    <col min="15908" max="15909" width="7.5703125" style="34" bestFit="1" customWidth="1"/>
    <col min="15910" max="15910" width="8.7109375" style="34" customWidth="1"/>
    <col min="15911" max="15911" width="7.5703125" style="34" bestFit="1" customWidth="1"/>
    <col min="15912" max="16128" width="6.7109375" style="34"/>
    <col min="16129" max="16129" width="3.7109375" style="34" customWidth="1"/>
    <col min="16130" max="16130" width="5" style="34" customWidth="1"/>
    <col min="16131" max="16133" width="4.7109375" style="34" customWidth="1"/>
    <col min="16134" max="16134" width="25.7109375" style="34" customWidth="1"/>
    <col min="16135" max="16135" width="29.7109375" style="34" customWidth="1"/>
    <col min="16136" max="16136" width="40.42578125" style="34" customWidth="1"/>
    <col min="16137" max="16137" width="13.7109375" style="34" customWidth="1"/>
    <col min="16138" max="16138" width="6.140625" style="34" customWidth="1"/>
    <col min="16139" max="16139" width="6.28515625" style="34" customWidth="1"/>
    <col min="16140" max="16140" width="10.7109375" style="34" customWidth="1"/>
    <col min="16141" max="16141" width="11.42578125" style="34" customWidth="1"/>
    <col min="16142" max="16142" width="21.42578125" style="34" customWidth="1"/>
    <col min="16143" max="16143" width="15.42578125" style="34" customWidth="1"/>
    <col min="16144" max="16145" width="7.7109375" style="34" bestFit="1" customWidth="1"/>
    <col min="16146" max="16148" width="6.7109375" style="34" customWidth="1"/>
    <col min="16149" max="16149" width="6.85546875" style="34" customWidth="1"/>
    <col min="16150" max="16151" width="6.7109375" style="34" customWidth="1"/>
    <col min="16152" max="16152" width="7.28515625" style="34" customWidth="1"/>
    <col min="16153" max="16153" width="6.42578125" style="34" customWidth="1"/>
    <col min="16154" max="16154" width="5.85546875" style="34" customWidth="1"/>
    <col min="16155" max="16155" width="6.7109375" style="34" bestFit="1" customWidth="1"/>
    <col min="16156" max="16156" width="8.140625" style="34" customWidth="1"/>
    <col min="16157" max="16157" width="7.5703125" style="34" customWidth="1"/>
    <col min="16158" max="16158" width="8" style="34" customWidth="1"/>
    <col min="16159" max="16159" width="8.42578125" style="34" customWidth="1"/>
    <col min="16160" max="16160" width="9" style="34" customWidth="1"/>
    <col min="16161" max="16161" width="7.140625" style="34" customWidth="1"/>
    <col min="16162" max="16162" width="7.7109375" style="34" customWidth="1"/>
    <col min="16163" max="16163" width="8" style="34" customWidth="1"/>
    <col min="16164" max="16165" width="7.5703125" style="34" bestFit="1" customWidth="1"/>
    <col min="16166" max="16166" width="8.7109375" style="34" customWidth="1"/>
    <col min="16167" max="16167" width="7.5703125" style="34" bestFit="1" customWidth="1"/>
    <col min="16168" max="16384" width="6.7109375" style="34"/>
  </cols>
  <sheetData>
    <row r="1" spans="1:39" s="3" customFormat="1" ht="12.75" customHeight="1" x14ac:dyDescent="0.2">
      <c r="A1" s="418" t="s">
        <v>0</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20"/>
    </row>
    <row r="2" spans="1:39" s="3" customFormat="1" x14ac:dyDescent="0.2">
      <c r="A2" s="421"/>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3"/>
    </row>
    <row r="3" spans="1:39" s="3" customFormat="1" x14ac:dyDescent="0.2">
      <c r="A3" s="37"/>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9"/>
    </row>
    <row r="4" spans="1:39" s="3" customFormat="1" ht="13.5" thickBot="1" x14ac:dyDescent="0.25">
      <c r="A4" s="40"/>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2"/>
    </row>
    <row r="5" spans="1:39" ht="12.75" customHeight="1" x14ac:dyDescent="0.2">
      <c r="A5" s="469" t="s">
        <v>178</v>
      </c>
      <c r="B5" s="424"/>
      <c r="C5" s="424"/>
      <c r="D5" s="424"/>
      <c r="E5" s="424"/>
      <c r="F5" s="424"/>
      <c r="G5" s="424"/>
      <c r="H5" s="424"/>
      <c r="I5" s="424"/>
      <c r="J5" s="424"/>
      <c r="K5" s="424"/>
      <c r="L5" s="424"/>
      <c r="M5" s="424" t="s">
        <v>179</v>
      </c>
      <c r="N5" s="424"/>
      <c r="O5" s="424"/>
      <c r="P5" s="424"/>
      <c r="Q5" s="424"/>
      <c r="R5" s="424"/>
      <c r="S5" s="424"/>
      <c r="T5" s="424"/>
      <c r="U5" s="424"/>
      <c r="V5" s="424"/>
      <c r="W5" s="424"/>
      <c r="X5" s="424"/>
      <c r="Y5" s="424"/>
      <c r="Z5" s="424"/>
      <c r="AA5" s="424"/>
      <c r="AB5" s="424"/>
      <c r="AC5" s="424"/>
      <c r="AD5" s="424" t="s">
        <v>180</v>
      </c>
      <c r="AE5" s="424"/>
      <c r="AF5" s="424"/>
      <c r="AG5" s="424"/>
      <c r="AH5" s="424"/>
      <c r="AI5" s="424"/>
      <c r="AJ5" s="424"/>
      <c r="AK5" s="424"/>
      <c r="AL5" s="424"/>
      <c r="AM5" s="470"/>
    </row>
    <row r="6" spans="1:39" ht="25.5" customHeight="1" thickBot="1" x14ac:dyDescent="0.25">
      <c r="A6" s="399" t="s">
        <v>181</v>
      </c>
      <c r="B6" s="400"/>
      <c r="C6" s="400"/>
      <c r="D6" s="400"/>
      <c r="E6" s="400"/>
      <c r="F6" s="400"/>
      <c r="G6" s="400"/>
      <c r="H6" s="400"/>
      <c r="I6" s="400"/>
      <c r="J6" s="400"/>
      <c r="K6" s="400"/>
      <c r="L6" s="401"/>
      <c r="M6" s="402" t="s">
        <v>182</v>
      </c>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72"/>
    </row>
    <row r="7" spans="1:39" ht="12.75" customHeight="1" thickBot="1" x14ac:dyDescent="0.25">
      <c r="A7" s="458" t="s">
        <v>6</v>
      </c>
      <c r="B7" s="459"/>
      <c r="C7" s="459"/>
      <c r="D7" s="459"/>
      <c r="E7" s="459"/>
      <c r="F7" s="459"/>
      <c r="G7" s="459"/>
      <c r="H7" s="459"/>
      <c r="I7" s="459"/>
      <c r="J7" s="459"/>
      <c r="K7" s="459"/>
      <c r="L7" s="459"/>
      <c r="M7" s="459"/>
      <c r="N7" s="459"/>
      <c r="O7" s="460"/>
      <c r="P7" s="497" t="s">
        <v>7</v>
      </c>
      <c r="Q7" s="498"/>
      <c r="R7" s="498"/>
      <c r="S7" s="498"/>
      <c r="T7" s="498"/>
      <c r="U7" s="498"/>
      <c r="V7" s="498"/>
      <c r="W7" s="498"/>
      <c r="X7" s="498"/>
      <c r="Y7" s="498"/>
      <c r="Z7" s="498"/>
      <c r="AA7" s="499"/>
      <c r="AB7" s="500" t="s">
        <v>8</v>
      </c>
      <c r="AC7" s="501"/>
      <c r="AD7" s="501"/>
      <c r="AE7" s="501"/>
      <c r="AF7" s="501"/>
      <c r="AG7" s="501"/>
      <c r="AH7" s="501"/>
      <c r="AI7" s="501"/>
      <c r="AJ7" s="501"/>
      <c r="AK7" s="501"/>
      <c r="AL7" s="501"/>
      <c r="AM7" s="502"/>
    </row>
    <row r="8" spans="1:39" ht="27" customHeight="1" x14ac:dyDescent="0.2">
      <c r="A8" s="372" t="s">
        <v>9</v>
      </c>
      <c r="B8" s="466" t="s">
        <v>10</v>
      </c>
      <c r="C8" s="466"/>
      <c r="D8" s="466"/>
      <c r="E8" s="466"/>
      <c r="F8" s="374" t="s">
        <v>11</v>
      </c>
      <c r="G8" s="374" t="s">
        <v>12</v>
      </c>
      <c r="H8" s="374" t="s">
        <v>13</v>
      </c>
      <c r="I8" s="374" t="s">
        <v>14</v>
      </c>
      <c r="J8" s="374" t="s">
        <v>15</v>
      </c>
      <c r="K8" s="374" t="s">
        <v>16</v>
      </c>
      <c r="L8" s="374"/>
      <c r="M8" s="374" t="s">
        <v>17</v>
      </c>
      <c r="N8" s="374" t="s">
        <v>75</v>
      </c>
      <c r="O8" s="454" t="s">
        <v>19</v>
      </c>
      <c r="P8" s="495" t="s">
        <v>20</v>
      </c>
      <c r="Q8" s="491" t="s">
        <v>21</v>
      </c>
      <c r="R8" s="491" t="s">
        <v>22</v>
      </c>
      <c r="S8" s="491" t="s">
        <v>23</v>
      </c>
      <c r="T8" s="491" t="s">
        <v>24</v>
      </c>
      <c r="U8" s="491" t="s">
        <v>25</v>
      </c>
      <c r="V8" s="491" t="s">
        <v>26</v>
      </c>
      <c r="W8" s="491" t="s">
        <v>27</v>
      </c>
      <c r="X8" s="491" t="s">
        <v>28</v>
      </c>
      <c r="Y8" s="491" t="s">
        <v>29</v>
      </c>
      <c r="Z8" s="491" t="s">
        <v>30</v>
      </c>
      <c r="AA8" s="492" t="s">
        <v>31</v>
      </c>
      <c r="AB8" s="452" t="s">
        <v>20</v>
      </c>
      <c r="AC8" s="442" t="s">
        <v>21</v>
      </c>
      <c r="AD8" s="442" t="s">
        <v>22</v>
      </c>
      <c r="AE8" s="442" t="s">
        <v>23</v>
      </c>
      <c r="AF8" s="442" t="s">
        <v>24</v>
      </c>
      <c r="AG8" s="442" t="s">
        <v>25</v>
      </c>
      <c r="AH8" s="442" t="s">
        <v>26</v>
      </c>
      <c r="AI8" s="442" t="s">
        <v>27</v>
      </c>
      <c r="AJ8" s="442" t="s">
        <v>28</v>
      </c>
      <c r="AK8" s="442" t="s">
        <v>29</v>
      </c>
      <c r="AL8" s="442" t="s">
        <v>30</v>
      </c>
      <c r="AM8" s="443" t="s">
        <v>31</v>
      </c>
    </row>
    <row r="9" spans="1:39" ht="22.5" customHeight="1" thickBot="1" x14ac:dyDescent="0.25">
      <c r="A9" s="379"/>
      <c r="B9" s="44">
        <v>1</v>
      </c>
      <c r="C9" s="44">
        <v>2</v>
      </c>
      <c r="D9" s="44">
        <v>3</v>
      </c>
      <c r="E9" s="44">
        <v>4</v>
      </c>
      <c r="F9" s="370"/>
      <c r="G9" s="370"/>
      <c r="H9" s="370"/>
      <c r="I9" s="370"/>
      <c r="J9" s="370"/>
      <c r="K9" s="44" t="s">
        <v>33</v>
      </c>
      <c r="L9" s="44" t="s">
        <v>34</v>
      </c>
      <c r="M9" s="370"/>
      <c r="N9" s="370"/>
      <c r="O9" s="455"/>
      <c r="P9" s="496"/>
      <c r="Q9" s="367"/>
      <c r="R9" s="367"/>
      <c r="S9" s="367"/>
      <c r="T9" s="367"/>
      <c r="U9" s="367"/>
      <c r="V9" s="367"/>
      <c r="W9" s="367"/>
      <c r="X9" s="367"/>
      <c r="Y9" s="367"/>
      <c r="Z9" s="367"/>
      <c r="AA9" s="493"/>
      <c r="AB9" s="494"/>
      <c r="AC9" s="359"/>
      <c r="AD9" s="359"/>
      <c r="AE9" s="359"/>
      <c r="AF9" s="359"/>
      <c r="AG9" s="359"/>
      <c r="AH9" s="359"/>
      <c r="AI9" s="359"/>
      <c r="AJ9" s="359"/>
      <c r="AK9" s="359"/>
      <c r="AL9" s="359"/>
      <c r="AM9" s="361"/>
    </row>
    <row r="10" spans="1:39" ht="36" customHeight="1" x14ac:dyDescent="0.2">
      <c r="A10" s="122">
        <v>1</v>
      </c>
      <c r="B10" s="123"/>
      <c r="C10" s="123"/>
      <c r="D10" s="123" t="s">
        <v>76</v>
      </c>
      <c r="E10" s="123"/>
      <c r="F10" s="124" t="s">
        <v>183</v>
      </c>
      <c r="G10" s="124" t="s">
        <v>184</v>
      </c>
      <c r="H10" s="124" t="s">
        <v>185</v>
      </c>
      <c r="I10" s="124" t="s">
        <v>186</v>
      </c>
      <c r="J10" s="125">
        <v>0.8</v>
      </c>
      <c r="K10" s="126" t="s">
        <v>187</v>
      </c>
      <c r="L10" s="126" t="s">
        <v>188</v>
      </c>
      <c r="M10" s="124" t="s">
        <v>189</v>
      </c>
      <c r="N10" s="124" t="s">
        <v>190</v>
      </c>
      <c r="O10" s="127" t="s">
        <v>191</v>
      </c>
      <c r="P10" s="128" t="s">
        <v>192</v>
      </c>
      <c r="Q10" s="129" t="s">
        <v>192</v>
      </c>
      <c r="R10" s="129" t="s">
        <v>192</v>
      </c>
      <c r="S10" s="130" t="s">
        <v>56</v>
      </c>
      <c r="T10" s="130" t="s">
        <v>56</v>
      </c>
      <c r="U10" s="130" t="s">
        <v>56</v>
      </c>
      <c r="V10" s="130" t="s">
        <v>56</v>
      </c>
      <c r="W10" s="130" t="s">
        <v>56</v>
      </c>
      <c r="X10" s="130" t="s">
        <v>56</v>
      </c>
      <c r="Y10" s="130" t="s">
        <v>56</v>
      </c>
      <c r="Z10" s="130" t="s">
        <v>56</v>
      </c>
      <c r="AA10" s="130" t="s">
        <v>56</v>
      </c>
      <c r="AB10" s="128" t="s">
        <v>192</v>
      </c>
      <c r="AC10" s="129" t="s">
        <v>192</v>
      </c>
      <c r="AD10" s="129" t="s">
        <v>192</v>
      </c>
      <c r="AE10" s="129" t="s">
        <v>192</v>
      </c>
      <c r="AF10" s="129" t="s">
        <v>192</v>
      </c>
      <c r="AG10" s="129" t="s">
        <v>192</v>
      </c>
      <c r="AH10" s="129" t="s">
        <v>192</v>
      </c>
      <c r="AI10" s="129" t="s">
        <v>192</v>
      </c>
      <c r="AJ10" s="129" t="s">
        <v>192</v>
      </c>
      <c r="AK10" s="129" t="s">
        <v>192</v>
      </c>
      <c r="AL10" s="129" t="s">
        <v>192</v>
      </c>
      <c r="AM10" s="131" t="s">
        <v>192</v>
      </c>
    </row>
    <row r="11" spans="1:39" ht="36" customHeight="1" x14ac:dyDescent="0.2">
      <c r="A11" s="122">
        <v>1</v>
      </c>
      <c r="B11" s="123"/>
      <c r="C11" s="123"/>
      <c r="D11" s="123" t="s">
        <v>76</v>
      </c>
      <c r="E11" s="123"/>
      <c r="F11" s="124" t="s">
        <v>193</v>
      </c>
      <c r="G11" s="124" t="s">
        <v>184</v>
      </c>
      <c r="H11" s="124" t="s">
        <v>185</v>
      </c>
      <c r="I11" s="124" t="s">
        <v>186</v>
      </c>
      <c r="J11" s="125">
        <v>0.8</v>
      </c>
      <c r="K11" s="126" t="s">
        <v>187</v>
      </c>
      <c r="L11" s="126" t="s">
        <v>188</v>
      </c>
      <c r="M11" s="124" t="s">
        <v>189</v>
      </c>
      <c r="N11" s="124" t="s">
        <v>190</v>
      </c>
      <c r="O11" s="127" t="s">
        <v>191</v>
      </c>
      <c r="P11" s="132" t="s">
        <v>192</v>
      </c>
      <c r="Q11" s="133" t="s">
        <v>192</v>
      </c>
      <c r="R11" s="133" t="s">
        <v>192</v>
      </c>
      <c r="S11" s="133" t="s">
        <v>56</v>
      </c>
      <c r="T11" s="133" t="s">
        <v>56</v>
      </c>
      <c r="U11" s="133" t="s">
        <v>56</v>
      </c>
      <c r="V11" s="130" t="s">
        <v>56</v>
      </c>
      <c r="W11" s="130" t="s">
        <v>56</v>
      </c>
      <c r="X11" s="130" t="s">
        <v>56</v>
      </c>
      <c r="Y11" s="130" t="s">
        <v>56</v>
      </c>
      <c r="Z11" s="130" t="s">
        <v>56</v>
      </c>
      <c r="AA11" s="130" t="s">
        <v>56</v>
      </c>
      <c r="AB11" s="128" t="s">
        <v>192</v>
      </c>
      <c r="AC11" s="129" t="s">
        <v>192</v>
      </c>
      <c r="AD11" s="129" t="s">
        <v>192</v>
      </c>
      <c r="AE11" s="129" t="s">
        <v>192</v>
      </c>
      <c r="AF11" s="129" t="s">
        <v>192</v>
      </c>
      <c r="AG11" s="129" t="s">
        <v>192</v>
      </c>
      <c r="AH11" s="129" t="s">
        <v>192</v>
      </c>
      <c r="AI11" s="129" t="s">
        <v>192</v>
      </c>
      <c r="AJ11" s="129" t="s">
        <v>192</v>
      </c>
      <c r="AK11" s="129" t="s">
        <v>192</v>
      </c>
      <c r="AL11" s="129" t="s">
        <v>192</v>
      </c>
      <c r="AM11" s="131" t="s">
        <v>192</v>
      </c>
    </row>
    <row r="12" spans="1:39" ht="36" customHeight="1" x14ac:dyDescent="0.2">
      <c r="A12" s="122">
        <v>1</v>
      </c>
      <c r="B12" s="123"/>
      <c r="C12" s="123"/>
      <c r="D12" s="123" t="s">
        <v>76</v>
      </c>
      <c r="E12" s="123"/>
      <c r="F12" s="124" t="s">
        <v>194</v>
      </c>
      <c r="G12" s="124" t="s">
        <v>184</v>
      </c>
      <c r="H12" s="124" t="s">
        <v>195</v>
      </c>
      <c r="I12" s="124" t="s">
        <v>186</v>
      </c>
      <c r="J12" s="125">
        <v>0.8</v>
      </c>
      <c r="K12" s="126" t="s">
        <v>187</v>
      </c>
      <c r="L12" s="126" t="s">
        <v>188</v>
      </c>
      <c r="M12" s="124" t="s">
        <v>189</v>
      </c>
      <c r="N12" s="124" t="s">
        <v>190</v>
      </c>
      <c r="O12" s="127" t="s">
        <v>191</v>
      </c>
      <c r="P12" s="132" t="s">
        <v>192</v>
      </c>
      <c r="Q12" s="133" t="s">
        <v>192</v>
      </c>
      <c r="R12" s="133" t="s">
        <v>192</v>
      </c>
      <c r="S12" s="133" t="s">
        <v>56</v>
      </c>
      <c r="T12" s="133" t="s">
        <v>56</v>
      </c>
      <c r="U12" s="133" t="s">
        <v>56</v>
      </c>
      <c r="V12" s="130" t="s">
        <v>56</v>
      </c>
      <c r="W12" s="130" t="s">
        <v>56</v>
      </c>
      <c r="X12" s="130" t="s">
        <v>56</v>
      </c>
      <c r="Y12" s="130" t="s">
        <v>56</v>
      </c>
      <c r="Z12" s="130" t="s">
        <v>56</v>
      </c>
      <c r="AA12" s="130" t="s">
        <v>56</v>
      </c>
      <c r="AB12" s="128" t="s">
        <v>192</v>
      </c>
      <c r="AC12" s="129" t="s">
        <v>192</v>
      </c>
      <c r="AD12" s="129" t="s">
        <v>192</v>
      </c>
      <c r="AE12" s="129" t="s">
        <v>192</v>
      </c>
      <c r="AF12" s="129" t="s">
        <v>192</v>
      </c>
      <c r="AG12" s="129" t="s">
        <v>192</v>
      </c>
      <c r="AH12" s="129" t="s">
        <v>192</v>
      </c>
      <c r="AI12" s="129" t="s">
        <v>192</v>
      </c>
      <c r="AJ12" s="129" t="s">
        <v>192</v>
      </c>
      <c r="AK12" s="129" t="s">
        <v>192</v>
      </c>
      <c r="AL12" s="129" t="s">
        <v>192</v>
      </c>
      <c r="AM12" s="131" t="s">
        <v>192</v>
      </c>
    </row>
    <row r="13" spans="1:39" ht="36" customHeight="1" x14ac:dyDescent="0.2">
      <c r="A13" s="122">
        <v>1</v>
      </c>
      <c r="B13" s="135"/>
      <c r="C13" s="135"/>
      <c r="D13" s="135" t="s">
        <v>76</v>
      </c>
      <c r="E13" s="135"/>
      <c r="F13" s="136" t="s">
        <v>196</v>
      </c>
      <c r="G13" s="124" t="s">
        <v>184</v>
      </c>
      <c r="H13" s="124" t="s">
        <v>195</v>
      </c>
      <c r="I13" s="124" t="s">
        <v>186</v>
      </c>
      <c r="J13" s="125">
        <v>0.8</v>
      </c>
      <c r="K13" s="126" t="s">
        <v>187</v>
      </c>
      <c r="L13" s="126" t="s">
        <v>188</v>
      </c>
      <c r="M13" s="124" t="s">
        <v>189</v>
      </c>
      <c r="N13" s="124" t="s">
        <v>190</v>
      </c>
      <c r="O13" s="127" t="s">
        <v>191</v>
      </c>
      <c r="P13" s="137">
        <v>0.99</v>
      </c>
      <c r="Q13" s="133" t="s">
        <v>192</v>
      </c>
      <c r="R13" s="133" t="s">
        <v>192</v>
      </c>
      <c r="S13" s="133" t="s">
        <v>56</v>
      </c>
      <c r="T13" s="133" t="s">
        <v>56</v>
      </c>
      <c r="U13" s="133" t="s">
        <v>56</v>
      </c>
      <c r="V13" s="130" t="s">
        <v>56</v>
      </c>
      <c r="W13" s="130" t="s">
        <v>56</v>
      </c>
      <c r="X13" s="130" t="s">
        <v>56</v>
      </c>
      <c r="Y13" s="130" t="s">
        <v>56</v>
      </c>
      <c r="Z13" s="130" t="s">
        <v>56</v>
      </c>
      <c r="AA13" s="130" t="s">
        <v>56</v>
      </c>
      <c r="AB13" s="132" t="s">
        <v>192</v>
      </c>
      <c r="AC13" s="138" t="s">
        <v>192</v>
      </c>
      <c r="AD13" s="133" t="s">
        <v>192</v>
      </c>
      <c r="AE13" s="133" t="s">
        <v>192</v>
      </c>
      <c r="AF13" s="133" t="s">
        <v>192</v>
      </c>
      <c r="AG13" s="138" t="s">
        <v>192</v>
      </c>
      <c r="AH13" s="129" t="s">
        <v>192</v>
      </c>
      <c r="AI13" s="129" t="s">
        <v>192</v>
      </c>
      <c r="AJ13" s="129" t="s">
        <v>192</v>
      </c>
      <c r="AK13" s="129" t="s">
        <v>192</v>
      </c>
      <c r="AL13" s="129" t="s">
        <v>192</v>
      </c>
      <c r="AM13" s="131" t="s">
        <v>192</v>
      </c>
    </row>
    <row r="14" spans="1:39" ht="36" customHeight="1" x14ac:dyDescent="0.2">
      <c r="A14" s="122">
        <v>1</v>
      </c>
      <c r="B14" s="135"/>
      <c r="C14" s="135"/>
      <c r="D14" s="135" t="s">
        <v>76</v>
      </c>
      <c r="E14" s="135"/>
      <c r="F14" s="136" t="s">
        <v>197</v>
      </c>
      <c r="G14" s="124" t="s">
        <v>184</v>
      </c>
      <c r="H14" s="124" t="s">
        <v>198</v>
      </c>
      <c r="I14" s="124" t="s">
        <v>186</v>
      </c>
      <c r="J14" s="125">
        <v>0.8</v>
      </c>
      <c r="K14" s="126" t="s">
        <v>187</v>
      </c>
      <c r="L14" s="126" t="s">
        <v>188</v>
      </c>
      <c r="M14" s="124" t="s">
        <v>189</v>
      </c>
      <c r="N14" s="124" t="s">
        <v>190</v>
      </c>
      <c r="O14" s="127" t="s">
        <v>191</v>
      </c>
      <c r="P14" s="132" t="s">
        <v>192</v>
      </c>
      <c r="Q14" s="133" t="s">
        <v>192</v>
      </c>
      <c r="R14" s="133" t="s">
        <v>192</v>
      </c>
      <c r="S14" s="133" t="s">
        <v>56</v>
      </c>
      <c r="T14" s="133" t="s">
        <v>56</v>
      </c>
      <c r="U14" s="133" t="s">
        <v>56</v>
      </c>
      <c r="V14" s="130" t="s">
        <v>56</v>
      </c>
      <c r="W14" s="130" t="s">
        <v>56</v>
      </c>
      <c r="X14" s="130" t="s">
        <v>56</v>
      </c>
      <c r="Y14" s="130" t="s">
        <v>56</v>
      </c>
      <c r="Z14" s="130" t="s">
        <v>56</v>
      </c>
      <c r="AA14" s="130" t="s">
        <v>56</v>
      </c>
      <c r="AB14" s="132" t="s">
        <v>192</v>
      </c>
      <c r="AC14" s="138" t="s">
        <v>192</v>
      </c>
      <c r="AD14" s="133" t="s">
        <v>192</v>
      </c>
      <c r="AE14" s="133" t="s">
        <v>192</v>
      </c>
      <c r="AF14" s="133" t="s">
        <v>192</v>
      </c>
      <c r="AG14" s="133" t="s">
        <v>192</v>
      </c>
      <c r="AH14" s="129" t="s">
        <v>192</v>
      </c>
      <c r="AI14" s="129" t="s">
        <v>192</v>
      </c>
      <c r="AJ14" s="129" t="s">
        <v>192</v>
      </c>
      <c r="AK14" s="129" t="s">
        <v>192</v>
      </c>
      <c r="AL14" s="129" t="s">
        <v>192</v>
      </c>
      <c r="AM14" s="131" t="s">
        <v>192</v>
      </c>
    </row>
    <row r="15" spans="1:39" ht="36" customHeight="1" thickBot="1" x14ac:dyDescent="0.25">
      <c r="A15" s="139">
        <v>1</v>
      </c>
      <c r="B15" s="135"/>
      <c r="C15" s="135"/>
      <c r="D15" s="135" t="s">
        <v>76</v>
      </c>
      <c r="E15" s="135"/>
      <c r="F15" s="136" t="s">
        <v>199</v>
      </c>
      <c r="G15" s="136" t="s">
        <v>184</v>
      </c>
      <c r="H15" s="136" t="s">
        <v>185</v>
      </c>
      <c r="I15" s="124" t="s">
        <v>186</v>
      </c>
      <c r="J15" s="140">
        <v>0.8</v>
      </c>
      <c r="K15" s="141" t="s">
        <v>187</v>
      </c>
      <c r="L15" s="141" t="s">
        <v>188</v>
      </c>
      <c r="M15" s="136" t="s">
        <v>189</v>
      </c>
      <c r="N15" s="136" t="s">
        <v>190</v>
      </c>
      <c r="O15" s="142" t="s">
        <v>191</v>
      </c>
      <c r="P15" s="143" t="s">
        <v>192</v>
      </c>
      <c r="Q15" s="144" t="s">
        <v>192</v>
      </c>
      <c r="R15" s="144" t="s">
        <v>192</v>
      </c>
      <c r="S15" s="144" t="s">
        <v>56</v>
      </c>
      <c r="T15" s="144" t="s">
        <v>56</v>
      </c>
      <c r="U15" s="144" t="s">
        <v>56</v>
      </c>
      <c r="V15" s="186" t="s">
        <v>56</v>
      </c>
      <c r="W15" s="186" t="s">
        <v>56</v>
      </c>
      <c r="X15" s="130" t="s">
        <v>56</v>
      </c>
      <c r="Y15" s="130" t="s">
        <v>56</v>
      </c>
      <c r="Z15" s="130" t="s">
        <v>56</v>
      </c>
      <c r="AA15" s="130" t="s">
        <v>56</v>
      </c>
      <c r="AB15" s="132" t="s">
        <v>192</v>
      </c>
      <c r="AC15" s="138" t="s">
        <v>192</v>
      </c>
      <c r="AD15" s="133" t="s">
        <v>192</v>
      </c>
      <c r="AE15" s="133" t="s">
        <v>192</v>
      </c>
      <c r="AF15" s="133" t="s">
        <v>192</v>
      </c>
      <c r="AG15" s="133" t="s">
        <v>192</v>
      </c>
      <c r="AH15" s="133" t="s">
        <v>192</v>
      </c>
      <c r="AI15" s="129" t="s">
        <v>192</v>
      </c>
      <c r="AJ15" s="129" t="s">
        <v>192</v>
      </c>
      <c r="AK15" s="144" t="s">
        <v>192</v>
      </c>
      <c r="AL15" s="144" t="s">
        <v>192</v>
      </c>
      <c r="AM15" s="145" t="s">
        <v>192</v>
      </c>
    </row>
    <row r="16" spans="1:39" ht="36" customHeight="1" x14ac:dyDescent="0.2">
      <c r="A16" s="146">
        <v>2</v>
      </c>
      <c r="B16" s="147" t="s">
        <v>76</v>
      </c>
      <c r="C16" s="147"/>
      <c r="D16" s="147"/>
      <c r="E16" s="147"/>
      <c r="F16" s="148" t="s">
        <v>200</v>
      </c>
      <c r="G16" s="148" t="s">
        <v>201</v>
      </c>
      <c r="H16" s="148" t="s">
        <v>202</v>
      </c>
      <c r="I16" s="148" t="s">
        <v>203</v>
      </c>
      <c r="J16" s="149">
        <v>0.85</v>
      </c>
      <c r="K16" s="150" t="s">
        <v>187</v>
      </c>
      <c r="L16" s="150" t="s">
        <v>204</v>
      </c>
      <c r="M16" s="148" t="s">
        <v>189</v>
      </c>
      <c r="N16" s="148" t="s">
        <v>205</v>
      </c>
      <c r="O16" s="151" t="s">
        <v>191</v>
      </c>
      <c r="P16" s="152" t="s">
        <v>192</v>
      </c>
      <c r="Q16" s="153" t="s">
        <v>192</v>
      </c>
      <c r="R16" s="130" t="s">
        <v>192</v>
      </c>
      <c r="S16" s="130">
        <f>32.24/32.24</f>
        <v>1</v>
      </c>
      <c r="T16" s="154" t="s">
        <v>56</v>
      </c>
      <c r="U16" s="155">
        <f>37/47.63</f>
        <v>0.77682133109384832</v>
      </c>
      <c r="V16" s="156">
        <v>1</v>
      </c>
      <c r="W16" s="632">
        <f>64.88/69.97</f>
        <v>0.92725453765899668</v>
      </c>
      <c r="X16" s="157" t="s">
        <v>56</v>
      </c>
      <c r="Y16" s="158">
        <f>72.46/84.61</f>
        <v>0.85639995272426417</v>
      </c>
      <c r="Z16" s="633">
        <v>1</v>
      </c>
      <c r="AA16" s="159" t="s">
        <v>56</v>
      </c>
      <c r="AB16" s="160" t="s">
        <v>192</v>
      </c>
      <c r="AC16" s="156" t="s">
        <v>192</v>
      </c>
      <c r="AD16" s="161" t="s">
        <v>192</v>
      </c>
      <c r="AE16" s="161" t="s">
        <v>192</v>
      </c>
      <c r="AF16" s="161" t="s">
        <v>192</v>
      </c>
      <c r="AG16" s="161" t="s">
        <v>192</v>
      </c>
      <c r="AH16" s="161" t="s">
        <v>192</v>
      </c>
      <c r="AI16" s="161" t="s">
        <v>212</v>
      </c>
      <c r="AJ16" s="161" t="s">
        <v>305</v>
      </c>
      <c r="AK16" s="129" t="s">
        <v>192</v>
      </c>
      <c r="AL16" s="129" t="s">
        <v>214</v>
      </c>
      <c r="AM16" s="131" t="s">
        <v>192</v>
      </c>
    </row>
    <row r="17" spans="1:53" ht="36" customHeight="1" x14ac:dyDescent="0.2">
      <c r="A17" s="122">
        <v>2</v>
      </c>
      <c r="B17" s="123" t="s">
        <v>76</v>
      </c>
      <c r="C17" s="123"/>
      <c r="D17" s="123"/>
      <c r="E17" s="123"/>
      <c r="F17" s="124" t="s">
        <v>206</v>
      </c>
      <c r="G17" s="124" t="s">
        <v>201</v>
      </c>
      <c r="H17" s="124" t="s">
        <v>202</v>
      </c>
      <c r="I17" s="124" t="s">
        <v>203</v>
      </c>
      <c r="J17" s="125">
        <v>0.85</v>
      </c>
      <c r="K17" s="126" t="s">
        <v>187</v>
      </c>
      <c r="L17" s="126" t="s">
        <v>204</v>
      </c>
      <c r="M17" s="124" t="s">
        <v>189</v>
      </c>
      <c r="N17" s="124" t="s">
        <v>205</v>
      </c>
      <c r="O17" s="127" t="s">
        <v>191</v>
      </c>
      <c r="P17" s="162" t="s">
        <v>192</v>
      </c>
      <c r="Q17" s="163" t="s">
        <v>192</v>
      </c>
      <c r="R17" s="133" t="s">
        <v>192</v>
      </c>
      <c r="S17" s="163">
        <f>31.38/41.15</f>
        <v>0.76257594167679221</v>
      </c>
      <c r="T17" s="163">
        <f>46.67/70.16</f>
        <v>0.66519384264538206</v>
      </c>
      <c r="U17" s="164">
        <f>70.97/89.5</f>
        <v>0.79296089385474855</v>
      </c>
      <c r="V17" s="163">
        <f>94.99/99.17</f>
        <v>0.95785015629726722</v>
      </c>
      <c r="W17" s="163">
        <v>1</v>
      </c>
      <c r="X17" s="163" t="s">
        <v>56</v>
      </c>
      <c r="Y17" s="163" t="s">
        <v>56</v>
      </c>
      <c r="Z17" s="163" t="s">
        <v>56</v>
      </c>
      <c r="AA17" s="165" t="s">
        <v>56</v>
      </c>
      <c r="AB17" s="137" t="s">
        <v>192</v>
      </c>
      <c r="AC17" s="163" t="s">
        <v>192</v>
      </c>
      <c r="AD17" s="133" t="s">
        <v>192</v>
      </c>
      <c r="AE17" s="133" t="s">
        <v>192</v>
      </c>
      <c r="AF17" s="133" t="s">
        <v>207</v>
      </c>
      <c r="AG17" s="133" t="s">
        <v>208</v>
      </c>
      <c r="AH17" s="133" t="s">
        <v>212</v>
      </c>
      <c r="AI17" s="133" t="s">
        <v>212</v>
      </c>
      <c r="AJ17" s="133" t="s">
        <v>192</v>
      </c>
      <c r="AK17" s="133" t="s">
        <v>192</v>
      </c>
      <c r="AL17" s="133" t="s">
        <v>192</v>
      </c>
      <c r="AM17" s="134" t="s">
        <v>192</v>
      </c>
    </row>
    <row r="18" spans="1:53" ht="36" customHeight="1" x14ac:dyDescent="0.2">
      <c r="A18" s="122">
        <v>2</v>
      </c>
      <c r="B18" s="123" t="s">
        <v>76</v>
      </c>
      <c r="C18" s="123"/>
      <c r="D18" s="123"/>
      <c r="E18" s="123"/>
      <c r="F18" s="124" t="s">
        <v>209</v>
      </c>
      <c r="G18" s="124" t="s">
        <v>201</v>
      </c>
      <c r="H18" s="124" t="s">
        <v>202</v>
      </c>
      <c r="I18" s="124" t="s">
        <v>203</v>
      </c>
      <c r="J18" s="125">
        <v>0.85</v>
      </c>
      <c r="K18" s="126" t="s">
        <v>187</v>
      </c>
      <c r="L18" s="126" t="s">
        <v>204</v>
      </c>
      <c r="M18" s="124" t="s">
        <v>189</v>
      </c>
      <c r="N18" s="124" t="s">
        <v>205</v>
      </c>
      <c r="O18" s="127" t="s">
        <v>191</v>
      </c>
      <c r="P18" s="162" t="s">
        <v>192</v>
      </c>
      <c r="Q18" s="163" t="s">
        <v>192</v>
      </c>
      <c r="R18" s="133" t="s">
        <v>192</v>
      </c>
      <c r="S18" s="133" t="s">
        <v>56</v>
      </c>
      <c r="T18" s="133" t="s">
        <v>56</v>
      </c>
      <c r="U18" s="164" t="s">
        <v>56</v>
      </c>
      <c r="V18" s="163" t="s">
        <v>56</v>
      </c>
      <c r="W18" s="163" t="s">
        <v>56</v>
      </c>
      <c r="X18" s="163">
        <v>1</v>
      </c>
      <c r="Y18" s="163">
        <v>1</v>
      </c>
      <c r="Z18" s="634">
        <v>1</v>
      </c>
      <c r="AA18" s="167" t="s">
        <v>56</v>
      </c>
      <c r="AB18" s="137" t="s">
        <v>192</v>
      </c>
      <c r="AC18" s="163" t="s">
        <v>192</v>
      </c>
      <c r="AD18" s="133" t="s">
        <v>192</v>
      </c>
      <c r="AE18" s="133" t="s">
        <v>192</v>
      </c>
      <c r="AF18" s="133" t="s">
        <v>192</v>
      </c>
      <c r="AG18" s="133" t="s">
        <v>192</v>
      </c>
      <c r="AH18" s="133" t="s">
        <v>192</v>
      </c>
      <c r="AI18" s="133" t="s">
        <v>192</v>
      </c>
      <c r="AJ18" s="133" t="s">
        <v>192</v>
      </c>
      <c r="AK18" s="133" t="s">
        <v>214</v>
      </c>
      <c r="AL18" s="635" t="s">
        <v>305</v>
      </c>
      <c r="AM18" s="134" t="s">
        <v>192</v>
      </c>
    </row>
    <row r="19" spans="1:53" ht="36" customHeight="1" x14ac:dyDescent="0.2">
      <c r="A19" s="122">
        <v>2</v>
      </c>
      <c r="B19" s="123" t="s">
        <v>76</v>
      </c>
      <c r="C19" s="135"/>
      <c r="D19" s="135"/>
      <c r="E19" s="135"/>
      <c r="F19" s="136" t="s">
        <v>210</v>
      </c>
      <c r="G19" s="124" t="s">
        <v>201</v>
      </c>
      <c r="H19" s="124" t="s">
        <v>202</v>
      </c>
      <c r="I19" s="124" t="s">
        <v>203</v>
      </c>
      <c r="J19" s="125">
        <v>0.85</v>
      </c>
      <c r="K19" s="126" t="s">
        <v>187</v>
      </c>
      <c r="L19" s="126" t="s">
        <v>204</v>
      </c>
      <c r="M19" s="124" t="s">
        <v>189</v>
      </c>
      <c r="N19" s="124" t="s">
        <v>205</v>
      </c>
      <c r="O19" s="127" t="s">
        <v>191</v>
      </c>
      <c r="P19" s="168" t="s">
        <v>192</v>
      </c>
      <c r="Q19" s="169">
        <v>1</v>
      </c>
      <c r="R19" s="632" t="s">
        <v>192</v>
      </c>
      <c r="S19" s="169" t="s">
        <v>56</v>
      </c>
      <c r="T19" s="170">
        <v>1</v>
      </c>
      <c r="U19" s="171" t="s">
        <v>56</v>
      </c>
      <c r="V19" s="172" t="s">
        <v>56</v>
      </c>
      <c r="W19" s="172" t="s">
        <v>56</v>
      </c>
      <c r="X19" s="172" t="s">
        <v>56</v>
      </c>
      <c r="Y19" s="172" t="s">
        <v>56</v>
      </c>
      <c r="Z19" s="172" t="s">
        <v>56</v>
      </c>
      <c r="AA19" s="173" t="s">
        <v>56</v>
      </c>
      <c r="AB19" s="174" t="s">
        <v>192</v>
      </c>
      <c r="AC19" s="175" t="s">
        <v>192</v>
      </c>
      <c r="AD19" s="175" t="s">
        <v>192</v>
      </c>
      <c r="AE19" s="175" t="s">
        <v>192</v>
      </c>
      <c r="AF19" s="175" t="s">
        <v>192</v>
      </c>
      <c r="AG19" s="175" t="s">
        <v>192</v>
      </c>
      <c r="AH19" s="175" t="s">
        <v>192</v>
      </c>
      <c r="AI19" s="175" t="s">
        <v>192</v>
      </c>
      <c r="AJ19" s="175" t="s">
        <v>192</v>
      </c>
      <c r="AK19" s="175" t="s">
        <v>192</v>
      </c>
      <c r="AL19" s="175" t="s">
        <v>192</v>
      </c>
      <c r="AM19" s="177" t="s">
        <v>192</v>
      </c>
    </row>
    <row r="20" spans="1:53" ht="36" customHeight="1" x14ac:dyDescent="0.2">
      <c r="A20" s="122">
        <v>2</v>
      </c>
      <c r="B20" s="123" t="s">
        <v>76</v>
      </c>
      <c r="C20" s="135"/>
      <c r="D20" s="135"/>
      <c r="E20" s="135"/>
      <c r="F20" s="136" t="s">
        <v>211</v>
      </c>
      <c r="G20" s="124" t="s">
        <v>201</v>
      </c>
      <c r="H20" s="124" t="s">
        <v>202</v>
      </c>
      <c r="I20" s="124" t="s">
        <v>203</v>
      </c>
      <c r="J20" s="125">
        <v>0.85</v>
      </c>
      <c r="K20" s="126" t="s">
        <v>187</v>
      </c>
      <c r="L20" s="126" t="s">
        <v>204</v>
      </c>
      <c r="M20" s="124" t="s">
        <v>189</v>
      </c>
      <c r="N20" s="124" t="s">
        <v>205</v>
      </c>
      <c r="O20" s="127" t="s">
        <v>191</v>
      </c>
      <c r="P20" s="168">
        <f>59.3/80.41</f>
        <v>0.73747046387265269</v>
      </c>
      <c r="Q20" s="171">
        <f>64.04/80.41</f>
        <v>0.79641835592587995</v>
      </c>
      <c r="R20" s="171">
        <f>68.8/80.41</f>
        <v>0.85561497326203206</v>
      </c>
      <c r="S20" s="171">
        <f>85.9/88.24</f>
        <v>0.97348141432456947</v>
      </c>
      <c r="T20" s="170" t="s">
        <v>56</v>
      </c>
      <c r="U20" s="171" t="s">
        <v>56</v>
      </c>
      <c r="V20" s="172" t="s">
        <v>56</v>
      </c>
      <c r="W20" s="169" t="s">
        <v>56</v>
      </c>
      <c r="X20" s="169" t="s">
        <v>56</v>
      </c>
      <c r="Y20" s="169" t="s">
        <v>56</v>
      </c>
      <c r="Z20" s="636">
        <v>1</v>
      </c>
      <c r="AA20" s="176" t="s">
        <v>56</v>
      </c>
      <c r="AB20" s="174" t="s">
        <v>212</v>
      </c>
      <c r="AC20" s="175" t="s">
        <v>212</v>
      </c>
      <c r="AD20" s="175" t="s">
        <v>208</v>
      </c>
      <c r="AE20" s="175" t="s">
        <v>208</v>
      </c>
      <c r="AF20" s="175" t="s">
        <v>192</v>
      </c>
      <c r="AG20" s="175" t="s">
        <v>192</v>
      </c>
      <c r="AH20" s="175" t="s">
        <v>192</v>
      </c>
      <c r="AI20" s="175" t="s">
        <v>192</v>
      </c>
      <c r="AJ20" s="175" t="s">
        <v>192</v>
      </c>
      <c r="AK20" s="175" t="s">
        <v>192</v>
      </c>
      <c r="AL20" s="175" t="s">
        <v>192</v>
      </c>
      <c r="AM20" s="177" t="s">
        <v>192</v>
      </c>
    </row>
    <row r="21" spans="1:53" ht="36" customHeight="1" thickBot="1" x14ac:dyDescent="0.25">
      <c r="A21" s="178">
        <v>2</v>
      </c>
      <c r="B21" s="179" t="s">
        <v>76</v>
      </c>
      <c r="C21" s="179"/>
      <c r="D21" s="179"/>
      <c r="E21" s="179"/>
      <c r="F21" s="180" t="s">
        <v>213</v>
      </c>
      <c r="G21" s="180" t="s">
        <v>201</v>
      </c>
      <c r="H21" s="180" t="s">
        <v>202</v>
      </c>
      <c r="I21" s="180" t="s">
        <v>203</v>
      </c>
      <c r="J21" s="181">
        <v>0.85</v>
      </c>
      <c r="K21" s="182" t="s">
        <v>187</v>
      </c>
      <c r="L21" s="182" t="s">
        <v>204</v>
      </c>
      <c r="M21" s="180" t="s">
        <v>189</v>
      </c>
      <c r="N21" s="180" t="s">
        <v>205</v>
      </c>
      <c r="O21" s="142" t="s">
        <v>191</v>
      </c>
      <c r="P21" s="183">
        <v>1</v>
      </c>
      <c r="Q21" s="184">
        <v>1</v>
      </c>
      <c r="R21" s="185" t="s">
        <v>192</v>
      </c>
      <c r="S21" s="186" t="s">
        <v>56</v>
      </c>
      <c r="T21" s="186" t="s">
        <v>56</v>
      </c>
      <c r="U21" s="187" t="s">
        <v>56</v>
      </c>
      <c r="V21" s="186" t="s">
        <v>56</v>
      </c>
      <c r="W21" s="187" t="s">
        <v>56</v>
      </c>
      <c r="X21" s="186" t="s">
        <v>56</v>
      </c>
      <c r="Y21" s="186" t="s">
        <v>56</v>
      </c>
      <c r="Z21" s="186" t="s">
        <v>56</v>
      </c>
      <c r="AA21" s="145" t="s">
        <v>56</v>
      </c>
      <c r="AB21" s="143" t="s">
        <v>212</v>
      </c>
      <c r="AC21" s="144" t="s">
        <v>214</v>
      </c>
      <c r="AD21" s="144" t="s">
        <v>192</v>
      </c>
      <c r="AE21" s="144" t="s">
        <v>192</v>
      </c>
      <c r="AF21" s="144" t="s">
        <v>192</v>
      </c>
      <c r="AG21" s="144" t="s">
        <v>192</v>
      </c>
      <c r="AH21" s="144" t="s">
        <v>192</v>
      </c>
      <c r="AI21" s="144" t="s">
        <v>192</v>
      </c>
      <c r="AJ21" s="144" t="s">
        <v>192</v>
      </c>
      <c r="AK21" s="144" t="s">
        <v>192</v>
      </c>
      <c r="AL21" s="144" t="s">
        <v>192</v>
      </c>
      <c r="AM21" s="145" t="s">
        <v>192</v>
      </c>
    </row>
    <row r="22" spans="1:53" s="73" customFormat="1" ht="12.75" customHeight="1" thickBot="1" x14ac:dyDescent="0.25">
      <c r="A22" s="637" t="s">
        <v>65</v>
      </c>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9"/>
      <c r="AN22" s="3"/>
      <c r="AO22" s="3"/>
      <c r="AP22" s="3"/>
      <c r="AQ22" s="3"/>
      <c r="AR22" s="3"/>
      <c r="AS22" s="3"/>
      <c r="AT22" s="3"/>
      <c r="AU22" s="3"/>
      <c r="AV22" s="3"/>
      <c r="AW22" s="3"/>
      <c r="AX22" s="3"/>
      <c r="AY22" s="3"/>
      <c r="AZ22" s="3"/>
      <c r="BA22" s="3"/>
    </row>
    <row r="24" spans="1:53" ht="15" x14ac:dyDescent="0.2">
      <c r="A24" s="490" t="s">
        <v>215</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row>
    <row r="25" spans="1:53" ht="15" x14ac:dyDescent="0.2">
      <c r="A25" s="490" t="s">
        <v>216</v>
      </c>
      <c r="B25" s="490"/>
      <c r="C25" s="490"/>
      <c r="D25" s="490"/>
      <c r="E25" s="490"/>
      <c r="F25" s="490"/>
      <c r="G25" s="490"/>
      <c r="H25" s="490"/>
      <c r="I25" s="490"/>
      <c r="J25" s="490"/>
      <c r="K25" s="490"/>
      <c r="L25" s="490"/>
      <c r="M25" s="490"/>
      <c r="N25" s="490"/>
      <c r="O25" s="490"/>
      <c r="P25" s="490"/>
      <c r="Q25" s="490"/>
      <c r="R25" s="490"/>
      <c r="S25" s="490"/>
      <c r="T25" s="490"/>
      <c r="U25" s="490"/>
      <c r="V25" s="490"/>
      <c r="W25" s="490"/>
      <c r="X25" s="490"/>
    </row>
    <row r="26" spans="1:53" ht="15" x14ac:dyDescent="0.2">
      <c r="A26" s="490" t="s">
        <v>217</v>
      </c>
      <c r="B26" s="490"/>
      <c r="C26" s="490"/>
      <c r="D26" s="490"/>
      <c r="E26" s="490"/>
      <c r="F26" s="490"/>
      <c r="G26" s="490"/>
      <c r="H26" s="490"/>
      <c r="I26" s="490"/>
      <c r="J26" s="490"/>
      <c r="K26" s="490"/>
      <c r="L26" s="490"/>
      <c r="M26" s="490"/>
      <c r="N26" s="490"/>
      <c r="O26" s="490"/>
      <c r="P26" s="490"/>
      <c r="Q26" s="490"/>
      <c r="R26" s="490"/>
      <c r="S26" s="490"/>
      <c r="T26" s="490"/>
      <c r="U26" s="490"/>
      <c r="V26" s="490"/>
      <c r="W26" s="490"/>
      <c r="X26" s="490"/>
    </row>
    <row r="27" spans="1:53" ht="15" x14ac:dyDescent="0.2">
      <c r="A27" s="490" t="s">
        <v>218</v>
      </c>
      <c r="B27" s="490"/>
      <c r="C27" s="490"/>
      <c r="D27" s="490"/>
      <c r="E27" s="490"/>
      <c r="F27" s="490"/>
      <c r="G27" s="490"/>
      <c r="H27" s="490"/>
      <c r="I27" s="490"/>
      <c r="J27" s="490"/>
      <c r="K27" s="490"/>
      <c r="L27" s="490"/>
      <c r="M27" s="490"/>
      <c r="N27" s="490"/>
      <c r="O27" s="490"/>
      <c r="P27" s="490"/>
      <c r="Q27" s="490"/>
      <c r="R27" s="490"/>
      <c r="S27" s="490"/>
      <c r="T27" s="490"/>
      <c r="U27" s="490"/>
      <c r="V27" s="490"/>
      <c r="W27" s="490"/>
      <c r="X27" s="490"/>
    </row>
    <row r="28" spans="1:53" ht="15" x14ac:dyDescent="0.2">
      <c r="A28" s="490" t="s">
        <v>219</v>
      </c>
      <c r="B28" s="490"/>
      <c r="C28" s="490"/>
      <c r="D28" s="490"/>
      <c r="E28" s="490"/>
      <c r="F28" s="490"/>
      <c r="G28" s="490"/>
      <c r="H28" s="490"/>
      <c r="I28" s="490"/>
      <c r="J28" s="490"/>
      <c r="K28" s="490"/>
      <c r="L28" s="490"/>
      <c r="M28" s="490"/>
      <c r="N28" s="490"/>
      <c r="O28" s="490"/>
      <c r="P28" s="490"/>
      <c r="Q28" s="490"/>
      <c r="R28" s="490"/>
      <c r="S28" s="490"/>
      <c r="T28" s="490"/>
      <c r="U28" s="490"/>
      <c r="V28" s="490"/>
      <c r="W28" s="490"/>
      <c r="X28" s="490"/>
    </row>
    <row r="29" spans="1:53" ht="27.75" customHeight="1" x14ac:dyDescent="0.2">
      <c r="A29" s="490" t="s">
        <v>220</v>
      </c>
      <c r="B29" s="490"/>
      <c r="C29" s="490"/>
      <c r="D29" s="490"/>
      <c r="E29" s="490"/>
      <c r="F29" s="490"/>
      <c r="G29" s="490"/>
      <c r="H29" s="490"/>
      <c r="I29" s="490"/>
      <c r="J29" s="490"/>
      <c r="K29" s="490"/>
      <c r="L29" s="490"/>
      <c r="M29" s="490"/>
      <c r="N29" s="490"/>
      <c r="O29" s="490"/>
      <c r="P29" s="490"/>
      <c r="Q29" s="490"/>
      <c r="R29" s="490"/>
      <c r="S29" s="490"/>
      <c r="T29" s="490"/>
      <c r="U29" s="490"/>
      <c r="V29" s="490"/>
      <c r="W29" s="490"/>
      <c r="X29" s="490"/>
    </row>
    <row r="30" spans="1:53" ht="15" x14ac:dyDescent="0.2">
      <c r="A30" s="490"/>
      <c r="B30" s="490"/>
      <c r="C30" s="490"/>
      <c r="D30" s="490"/>
      <c r="E30" s="490"/>
      <c r="F30" s="490"/>
      <c r="G30" s="490"/>
      <c r="H30" s="490"/>
      <c r="I30" s="490"/>
      <c r="J30" s="490"/>
      <c r="K30" s="490"/>
      <c r="L30" s="490"/>
      <c r="M30" s="490"/>
      <c r="N30" s="490"/>
      <c r="O30" s="490"/>
      <c r="P30" s="490"/>
      <c r="Q30" s="490"/>
      <c r="R30" s="490"/>
      <c r="S30" s="490"/>
      <c r="T30" s="490"/>
      <c r="U30" s="490"/>
      <c r="V30" s="490"/>
      <c r="W30" s="490"/>
      <c r="X30" s="490"/>
    </row>
    <row r="31" spans="1:53" ht="15" x14ac:dyDescent="0.2">
      <c r="A31" s="640" t="s">
        <v>221</v>
      </c>
      <c r="B31" s="640"/>
      <c r="C31" s="640"/>
      <c r="D31" s="640"/>
      <c r="E31" s="640"/>
      <c r="F31" s="640"/>
      <c r="G31" s="640"/>
      <c r="H31" s="640"/>
      <c r="I31" s="640"/>
      <c r="J31" s="640"/>
      <c r="K31" s="640"/>
      <c r="L31" s="640"/>
      <c r="M31" s="640"/>
      <c r="N31" s="640"/>
      <c r="O31" s="640"/>
      <c r="P31" s="640"/>
      <c r="Q31" s="640"/>
      <c r="R31" s="640"/>
      <c r="S31" s="640"/>
      <c r="T31" s="640"/>
      <c r="U31" s="640"/>
      <c r="V31" s="640"/>
      <c r="W31" s="640"/>
      <c r="X31" s="640"/>
    </row>
    <row r="32" spans="1:53" ht="15" x14ac:dyDescent="0.2">
      <c r="A32" s="488" t="s">
        <v>222</v>
      </c>
      <c r="B32" s="488"/>
      <c r="C32" s="488"/>
      <c r="D32" s="488"/>
      <c r="E32" s="488"/>
      <c r="F32" s="488"/>
      <c r="G32" s="488"/>
      <c r="H32" s="488"/>
      <c r="I32" s="488"/>
      <c r="J32" s="488"/>
      <c r="K32" s="488"/>
      <c r="L32" s="488"/>
      <c r="M32" s="488"/>
      <c r="N32" s="488"/>
      <c r="O32" s="488"/>
      <c r="P32" s="488"/>
      <c r="Q32" s="488"/>
      <c r="R32" s="488"/>
      <c r="S32" s="488"/>
      <c r="T32" s="488"/>
      <c r="U32" s="488"/>
      <c r="V32" s="488"/>
      <c r="W32" s="488"/>
      <c r="X32" s="488"/>
    </row>
    <row r="33" spans="1:24" ht="15" x14ac:dyDescent="0.2">
      <c r="A33" s="489" t="s">
        <v>460</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row>
    <row r="34" spans="1:24" ht="15" x14ac:dyDescent="0.2">
      <c r="A34" s="478" t="s">
        <v>223</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row>
    <row r="35" spans="1:24" ht="15" x14ac:dyDescent="0.2">
      <c r="A35" s="478" t="s">
        <v>224</v>
      </c>
      <c r="B35" s="479"/>
      <c r="C35" s="479"/>
      <c r="D35" s="479"/>
      <c r="E35" s="479"/>
      <c r="F35" s="479"/>
      <c r="G35" s="479"/>
      <c r="H35" s="479"/>
      <c r="I35" s="479"/>
      <c r="J35" s="479"/>
      <c r="K35" s="479"/>
      <c r="L35" s="479"/>
      <c r="M35" s="479"/>
      <c r="N35" s="479"/>
      <c r="O35" s="479"/>
      <c r="P35" s="479"/>
      <c r="Q35" s="479"/>
      <c r="R35" s="479"/>
      <c r="S35" s="479"/>
      <c r="T35" s="479"/>
      <c r="U35" s="479"/>
      <c r="V35" s="479"/>
      <c r="W35" s="479"/>
      <c r="X35" s="479"/>
    </row>
    <row r="36" spans="1:24" ht="15" x14ac:dyDescent="0.2">
      <c r="A36" s="478" t="s">
        <v>225</v>
      </c>
      <c r="B36" s="479"/>
      <c r="C36" s="479"/>
      <c r="D36" s="479"/>
      <c r="E36" s="479"/>
      <c r="F36" s="479"/>
      <c r="G36" s="479"/>
      <c r="H36" s="479"/>
      <c r="I36" s="479"/>
      <c r="J36" s="479"/>
      <c r="K36" s="479"/>
      <c r="L36" s="479"/>
      <c r="M36" s="479"/>
      <c r="N36" s="479"/>
      <c r="O36" s="479"/>
      <c r="P36" s="479"/>
      <c r="Q36" s="479"/>
      <c r="R36" s="479"/>
      <c r="S36" s="479"/>
      <c r="T36" s="479"/>
      <c r="U36" s="479"/>
      <c r="V36" s="479"/>
      <c r="W36" s="479"/>
      <c r="X36" s="479"/>
    </row>
    <row r="37" spans="1:24" ht="15" x14ac:dyDescent="0.2">
      <c r="A37" s="478" t="s">
        <v>226</v>
      </c>
      <c r="B37" s="479"/>
      <c r="C37" s="479"/>
      <c r="D37" s="479"/>
      <c r="E37" s="479"/>
      <c r="F37" s="479"/>
      <c r="G37" s="479"/>
      <c r="H37" s="479"/>
      <c r="I37" s="479"/>
      <c r="J37" s="479"/>
      <c r="K37" s="479"/>
      <c r="L37" s="479"/>
      <c r="M37" s="479"/>
      <c r="N37" s="479"/>
      <c r="O37" s="479"/>
      <c r="P37" s="479"/>
      <c r="Q37" s="479"/>
      <c r="R37" s="479"/>
      <c r="S37" s="479"/>
      <c r="T37" s="479"/>
      <c r="U37" s="479"/>
      <c r="V37" s="479"/>
      <c r="W37" s="479"/>
      <c r="X37" s="479"/>
    </row>
    <row r="38" spans="1:24" ht="15" x14ac:dyDescent="0.2">
      <c r="A38" s="478" t="s">
        <v>461</v>
      </c>
      <c r="B38" s="479"/>
      <c r="C38" s="479"/>
      <c r="D38" s="479"/>
      <c r="E38" s="479"/>
      <c r="F38" s="479"/>
      <c r="G38" s="479"/>
      <c r="H38" s="479"/>
      <c r="I38" s="479"/>
      <c r="J38" s="479"/>
      <c r="K38" s="479"/>
      <c r="L38" s="479"/>
      <c r="M38" s="479"/>
      <c r="N38" s="479"/>
      <c r="O38" s="479"/>
      <c r="P38" s="479"/>
      <c r="Q38" s="479"/>
      <c r="R38" s="479"/>
      <c r="S38" s="479"/>
      <c r="T38" s="479"/>
      <c r="U38" s="479"/>
      <c r="V38" s="479"/>
      <c r="W38" s="479"/>
      <c r="X38" s="479"/>
    </row>
    <row r="39" spans="1:24" ht="15" x14ac:dyDescent="0.2">
      <c r="A39" s="478" t="s">
        <v>462</v>
      </c>
      <c r="B39" s="479"/>
      <c r="C39" s="479"/>
      <c r="D39" s="479"/>
      <c r="E39" s="479"/>
      <c r="F39" s="479"/>
      <c r="G39" s="479"/>
      <c r="H39" s="479"/>
      <c r="I39" s="479"/>
      <c r="J39" s="479"/>
      <c r="K39" s="479"/>
      <c r="L39" s="479"/>
      <c r="M39" s="479"/>
      <c r="N39" s="479"/>
      <c r="O39" s="479"/>
      <c r="P39" s="479"/>
      <c r="Q39" s="479"/>
      <c r="R39" s="479"/>
      <c r="S39" s="479"/>
      <c r="T39" s="479"/>
      <c r="U39" s="479"/>
      <c r="V39" s="479"/>
      <c r="W39" s="479"/>
      <c r="X39" s="479"/>
    </row>
    <row r="40" spans="1:24" ht="15" x14ac:dyDescent="0.2">
      <c r="A40" s="641" t="s">
        <v>463</v>
      </c>
      <c r="B40" s="642"/>
      <c r="C40" s="642"/>
      <c r="D40" s="642"/>
      <c r="E40" s="642"/>
      <c r="F40" s="642"/>
      <c r="G40" s="642"/>
      <c r="H40" s="642"/>
      <c r="I40" s="642"/>
      <c r="J40" s="642"/>
      <c r="K40" s="642"/>
      <c r="L40" s="642"/>
      <c r="M40" s="642"/>
      <c r="N40" s="642"/>
      <c r="O40" s="642"/>
      <c r="P40" s="642"/>
      <c r="Q40" s="642"/>
      <c r="R40" s="642"/>
      <c r="S40" s="642"/>
      <c r="T40" s="642"/>
      <c r="U40" s="642"/>
      <c r="V40" s="642"/>
      <c r="W40" s="642"/>
      <c r="X40" s="642"/>
    </row>
    <row r="41" spans="1:24" ht="19.5" customHeight="1" x14ac:dyDescent="0.2">
      <c r="A41" s="478" t="s">
        <v>464</v>
      </c>
      <c r="B41" s="479"/>
      <c r="C41" s="479"/>
      <c r="D41" s="479"/>
      <c r="E41" s="479"/>
      <c r="F41" s="479"/>
      <c r="G41" s="479"/>
      <c r="H41" s="479"/>
      <c r="I41" s="479"/>
      <c r="J41" s="479"/>
      <c r="K41" s="479"/>
      <c r="L41" s="479"/>
      <c r="M41" s="479"/>
      <c r="N41" s="479"/>
      <c r="O41" s="479"/>
      <c r="P41" s="479"/>
      <c r="Q41" s="479"/>
      <c r="R41" s="479"/>
      <c r="S41" s="479"/>
      <c r="T41" s="479"/>
      <c r="U41" s="479"/>
      <c r="V41" s="479"/>
      <c r="W41" s="479"/>
      <c r="X41" s="479"/>
    </row>
    <row r="42" spans="1:24" ht="15" x14ac:dyDescent="0.2">
      <c r="A42" s="478" t="s">
        <v>465</v>
      </c>
      <c r="B42" s="479"/>
      <c r="C42" s="479"/>
      <c r="D42" s="479"/>
      <c r="E42" s="479"/>
      <c r="F42" s="479"/>
      <c r="G42" s="479"/>
      <c r="H42" s="479"/>
      <c r="I42" s="479"/>
      <c r="J42" s="479"/>
      <c r="K42" s="479"/>
      <c r="L42" s="479"/>
      <c r="M42" s="479"/>
      <c r="N42" s="479"/>
      <c r="O42" s="479"/>
      <c r="P42" s="479"/>
      <c r="Q42" s="479"/>
      <c r="R42" s="479"/>
      <c r="S42" s="479"/>
      <c r="T42" s="479"/>
      <c r="U42" s="479"/>
      <c r="V42" s="479"/>
      <c r="W42" s="479"/>
      <c r="X42" s="479"/>
    </row>
    <row r="43" spans="1:24" ht="15" x14ac:dyDescent="0.2">
      <c r="A43" s="478" t="s">
        <v>466</v>
      </c>
      <c r="B43" s="479"/>
      <c r="C43" s="479"/>
      <c r="D43" s="479"/>
      <c r="E43" s="479"/>
      <c r="F43" s="479"/>
      <c r="G43" s="479"/>
      <c r="H43" s="479"/>
      <c r="I43" s="479"/>
      <c r="J43" s="479"/>
      <c r="K43" s="479"/>
      <c r="L43" s="479"/>
      <c r="M43" s="479"/>
      <c r="N43" s="479"/>
      <c r="O43" s="479"/>
      <c r="P43" s="479"/>
      <c r="Q43" s="479"/>
      <c r="R43" s="479"/>
      <c r="S43" s="479"/>
      <c r="T43" s="479"/>
      <c r="U43" s="479"/>
      <c r="V43" s="479"/>
      <c r="W43" s="479"/>
      <c r="X43" s="479"/>
    </row>
    <row r="44" spans="1:24" ht="14.25" customHeight="1" x14ac:dyDescent="0.2">
      <c r="A44" s="478" t="s">
        <v>467</v>
      </c>
      <c r="B44" s="479"/>
      <c r="C44" s="479"/>
      <c r="D44" s="479"/>
      <c r="E44" s="479"/>
      <c r="F44" s="479"/>
      <c r="G44" s="479"/>
      <c r="H44" s="479"/>
      <c r="I44" s="479"/>
      <c r="J44" s="479"/>
      <c r="K44" s="479"/>
      <c r="L44" s="479"/>
      <c r="M44" s="479"/>
      <c r="N44" s="479"/>
      <c r="O44" s="479"/>
      <c r="P44" s="479"/>
      <c r="Q44" s="479"/>
      <c r="R44" s="479"/>
      <c r="S44" s="479"/>
      <c r="T44" s="479"/>
      <c r="U44" s="479"/>
      <c r="V44" s="479"/>
      <c r="W44" s="479"/>
      <c r="X44" s="479"/>
    </row>
    <row r="45" spans="1:24" ht="14.25" customHeight="1" x14ac:dyDescent="0.2">
      <c r="A45" s="478" t="s">
        <v>468</v>
      </c>
      <c r="B45" s="479"/>
      <c r="C45" s="479"/>
      <c r="D45" s="479"/>
      <c r="E45" s="479"/>
      <c r="F45" s="479"/>
      <c r="G45" s="479"/>
      <c r="H45" s="479"/>
      <c r="I45" s="479"/>
      <c r="J45" s="479"/>
      <c r="K45" s="479"/>
      <c r="L45" s="479"/>
      <c r="M45" s="479"/>
      <c r="N45" s="479"/>
      <c r="O45" s="479"/>
      <c r="P45" s="479"/>
      <c r="Q45" s="479"/>
      <c r="R45" s="479"/>
      <c r="S45" s="479"/>
      <c r="T45" s="479"/>
      <c r="U45" s="479"/>
      <c r="V45" s="479"/>
      <c r="W45" s="479"/>
      <c r="X45" s="479"/>
    </row>
    <row r="46" spans="1:24" ht="14.25" customHeight="1" x14ac:dyDescent="0.2">
      <c r="A46" s="479"/>
      <c r="B46" s="479"/>
      <c r="C46" s="479"/>
      <c r="D46" s="479"/>
      <c r="E46" s="479"/>
      <c r="F46" s="479"/>
      <c r="G46" s="479"/>
      <c r="H46" s="479"/>
      <c r="I46" s="479"/>
      <c r="J46" s="479"/>
      <c r="K46" s="479"/>
      <c r="L46" s="479"/>
      <c r="M46" s="479"/>
      <c r="N46" s="479"/>
      <c r="O46" s="479"/>
      <c r="P46" s="479"/>
      <c r="Q46" s="479"/>
      <c r="R46" s="479"/>
      <c r="S46" s="479"/>
      <c r="T46" s="479"/>
      <c r="U46" s="479"/>
      <c r="V46" s="479"/>
      <c r="W46" s="479"/>
      <c r="X46" s="479"/>
    </row>
    <row r="47" spans="1:24" ht="14.25" customHeight="1" x14ac:dyDescent="0.2">
      <c r="A47" s="483" t="s">
        <v>216</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row>
    <row r="48" spans="1:24" ht="14.25" customHeight="1" x14ac:dyDescent="0.2">
      <c r="A48" s="478" t="s">
        <v>227</v>
      </c>
      <c r="B48" s="479"/>
      <c r="C48" s="479"/>
      <c r="D48" s="479"/>
      <c r="E48" s="479"/>
      <c r="F48" s="479"/>
      <c r="G48" s="479"/>
      <c r="H48" s="479"/>
      <c r="I48" s="479"/>
      <c r="J48" s="479"/>
      <c r="K48" s="479"/>
      <c r="L48" s="479"/>
      <c r="M48" s="479"/>
      <c r="N48" s="479"/>
      <c r="O48" s="479"/>
      <c r="P48" s="479"/>
      <c r="Q48" s="479"/>
      <c r="R48" s="479"/>
      <c r="S48" s="479"/>
      <c r="T48" s="479"/>
      <c r="U48" s="479"/>
      <c r="V48" s="479"/>
      <c r="W48" s="479"/>
      <c r="X48" s="479"/>
    </row>
    <row r="49" spans="1:24" ht="14.25" customHeight="1" x14ac:dyDescent="0.2">
      <c r="A49" s="478" t="s">
        <v>228</v>
      </c>
      <c r="B49" s="479"/>
      <c r="C49" s="479"/>
      <c r="D49" s="479"/>
      <c r="E49" s="479"/>
      <c r="F49" s="479"/>
      <c r="G49" s="479"/>
      <c r="H49" s="479"/>
      <c r="I49" s="479"/>
      <c r="J49" s="479"/>
      <c r="K49" s="479"/>
      <c r="L49" s="479"/>
      <c r="M49" s="479"/>
      <c r="N49" s="479"/>
      <c r="O49" s="479"/>
      <c r="P49" s="479"/>
      <c r="Q49" s="479"/>
      <c r="R49" s="479"/>
      <c r="S49" s="479"/>
      <c r="T49" s="479"/>
      <c r="U49" s="479"/>
      <c r="V49" s="479"/>
      <c r="W49" s="479"/>
      <c r="X49" s="479"/>
    </row>
    <row r="50" spans="1:24" ht="14.25" customHeight="1" x14ac:dyDescent="0.2">
      <c r="A50" s="478" t="s">
        <v>229</v>
      </c>
      <c r="B50" s="479"/>
      <c r="C50" s="479"/>
      <c r="D50" s="479"/>
      <c r="E50" s="479"/>
      <c r="F50" s="479"/>
      <c r="G50" s="479"/>
      <c r="H50" s="479"/>
      <c r="I50" s="479"/>
      <c r="J50" s="479"/>
      <c r="K50" s="479"/>
      <c r="L50" s="479"/>
      <c r="M50" s="479"/>
      <c r="N50" s="479"/>
      <c r="O50" s="479"/>
      <c r="P50" s="479"/>
      <c r="Q50" s="479"/>
      <c r="R50" s="479"/>
      <c r="S50" s="479"/>
      <c r="T50" s="479"/>
      <c r="U50" s="479"/>
      <c r="V50" s="479"/>
      <c r="W50" s="479"/>
      <c r="X50" s="479"/>
    </row>
    <row r="51" spans="1:24" ht="14.25" customHeight="1" x14ac:dyDescent="0.2">
      <c r="A51" s="478" t="s">
        <v>230</v>
      </c>
      <c r="B51" s="479"/>
      <c r="C51" s="479"/>
      <c r="D51" s="479"/>
      <c r="E51" s="479"/>
      <c r="F51" s="479"/>
      <c r="G51" s="479"/>
      <c r="H51" s="479"/>
      <c r="I51" s="479"/>
      <c r="J51" s="479"/>
      <c r="K51" s="479"/>
      <c r="L51" s="479"/>
      <c r="M51" s="479"/>
      <c r="N51" s="479"/>
      <c r="O51" s="479"/>
      <c r="P51" s="479"/>
      <c r="Q51" s="479"/>
      <c r="R51" s="479"/>
      <c r="S51" s="479"/>
      <c r="T51" s="479"/>
      <c r="U51" s="479"/>
      <c r="V51" s="479"/>
      <c r="W51" s="479"/>
      <c r="X51" s="479"/>
    </row>
    <row r="52" spans="1:24" ht="14.25" customHeight="1" x14ac:dyDescent="0.2">
      <c r="A52" s="478" t="s">
        <v>231</v>
      </c>
      <c r="B52" s="479"/>
      <c r="C52" s="479"/>
      <c r="D52" s="479"/>
      <c r="E52" s="479"/>
      <c r="F52" s="479"/>
      <c r="G52" s="479"/>
      <c r="H52" s="479"/>
      <c r="I52" s="479"/>
      <c r="J52" s="479"/>
      <c r="K52" s="479"/>
      <c r="L52" s="479"/>
      <c r="M52" s="479"/>
      <c r="N52" s="479"/>
      <c r="O52" s="479"/>
      <c r="P52" s="479"/>
      <c r="Q52" s="479"/>
      <c r="R52" s="479"/>
      <c r="S52" s="479"/>
      <c r="T52" s="479"/>
      <c r="U52" s="479"/>
      <c r="V52" s="479"/>
      <c r="W52" s="479"/>
      <c r="X52" s="479"/>
    </row>
    <row r="53" spans="1:24" ht="15" x14ac:dyDescent="0.2">
      <c r="A53" s="478" t="s">
        <v>232</v>
      </c>
      <c r="B53" s="479"/>
      <c r="C53" s="479"/>
      <c r="D53" s="479"/>
      <c r="E53" s="479"/>
      <c r="F53" s="479"/>
      <c r="G53" s="479"/>
      <c r="H53" s="479"/>
      <c r="I53" s="479"/>
      <c r="J53" s="479"/>
      <c r="K53" s="479"/>
      <c r="L53" s="479"/>
      <c r="M53" s="479"/>
      <c r="N53" s="479"/>
      <c r="O53" s="479"/>
      <c r="P53" s="479"/>
      <c r="Q53" s="479"/>
      <c r="R53" s="479"/>
      <c r="S53" s="479"/>
      <c r="T53" s="479"/>
      <c r="U53" s="479"/>
      <c r="V53" s="479"/>
      <c r="W53" s="479"/>
      <c r="X53" s="479"/>
    </row>
    <row r="54" spans="1:24" ht="14.25" customHeight="1" x14ac:dyDescent="0.2">
      <c r="A54" s="478" t="s">
        <v>469</v>
      </c>
      <c r="B54" s="479"/>
      <c r="C54" s="479"/>
      <c r="D54" s="479"/>
      <c r="E54" s="479"/>
      <c r="F54" s="479"/>
      <c r="G54" s="479"/>
      <c r="H54" s="479"/>
      <c r="I54" s="479"/>
      <c r="J54" s="479"/>
      <c r="K54" s="479"/>
      <c r="L54" s="479"/>
      <c r="M54" s="479"/>
      <c r="N54" s="479"/>
      <c r="O54" s="479"/>
      <c r="P54" s="479"/>
      <c r="Q54" s="479"/>
      <c r="R54" s="479"/>
      <c r="S54" s="479"/>
      <c r="T54" s="479"/>
      <c r="U54" s="479"/>
      <c r="V54" s="479"/>
      <c r="W54" s="479"/>
      <c r="X54" s="479"/>
    </row>
    <row r="55" spans="1:24" ht="14.25" customHeight="1" x14ac:dyDescent="0.2">
      <c r="A55" s="478" t="s">
        <v>470</v>
      </c>
      <c r="B55" s="479"/>
      <c r="C55" s="479"/>
      <c r="D55" s="479"/>
      <c r="E55" s="479"/>
      <c r="F55" s="479"/>
      <c r="G55" s="479"/>
      <c r="H55" s="479"/>
      <c r="I55" s="479"/>
      <c r="J55" s="479"/>
      <c r="K55" s="479"/>
      <c r="L55" s="479"/>
      <c r="M55" s="479"/>
      <c r="N55" s="479"/>
      <c r="O55" s="479"/>
      <c r="P55" s="479"/>
      <c r="Q55" s="479"/>
      <c r="R55" s="479"/>
      <c r="S55" s="479"/>
      <c r="T55" s="479"/>
      <c r="U55" s="479"/>
      <c r="V55" s="479"/>
      <c r="W55" s="479"/>
      <c r="X55" s="479"/>
    </row>
    <row r="56" spans="1:24" ht="14.25" customHeight="1" x14ac:dyDescent="0.2">
      <c r="A56" s="478" t="s">
        <v>471</v>
      </c>
      <c r="B56" s="479"/>
      <c r="C56" s="479"/>
      <c r="D56" s="479"/>
      <c r="E56" s="479"/>
      <c r="F56" s="479"/>
      <c r="G56" s="479"/>
      <c r="H56" s="479"/>
      <c r="I56" s="479"/>
      <c r="J56" s="479"/>
      <c r="K56" s="479"/>
      <c r="L56" s="479"/>
      <c r="M56" s="479"/>
      <c r="N56" s="479"/>
      <c r="O56" s="479"/>
      <c r="P56" s="479"/>
      <c r="Q56" s="479"/>
      <c r="R56" s="479"/>
      <c r="S56" s="479"/>
      <c r="T56" s="479"/>
      <c r="U56" s="479"/>
      <c r="V56" s="479"/>
      <c r="W56" s="479"/>
      <c r="X56" s="479"/>
    </row>
    <row r="57" spans="1:24" ht="15" customHeight="1" x14ac:dyDescent="0.2">
      <c r="A57" s="478" t="s">
        <v>472</v>
      </c>
      <c r="B57" s="479"/>
      <c r="C57" s="479"/>
      <c r="D57" s="479"/>
      <c r="E57" s="479"/>
      <c r="F57" s="479"/>
      <c r="G57" s="479"/>
      <c r="H57" s="479"/>
      <c r="I57" s="479"/>
      <c r="J57" s="479"/>
      <c r="K57" s="479"/>
      <c r="L57" s="479"/>
      <c r="M57" s="479"/>
      <c r="N57" s="479"/>
      <c r="O57" s="479"/>
      <c r="P57" s="479"/>
      <c r="Q57" s="479"/>
      <c r="R57" s="479"/>
      <c r="S57" s="479"/>
      <c r="T57" s="479"/>
      <c r="U57" s="479"/>
      <c r="V57" s="479"/>
      <c r="W57" s="479"/>
      <c r="X57" s="479"/>
    </row>
    <row r="58" spans="1:24" ht="15" customHeight="1" x14ac:dyDescent="0.2">
      <c r="A58" s="478" t="s">
        <v>473</v>
      </c>
      <c r="B58" s="479"/>
      <c r="C58" s="479"/>
      <c r="D58" s="479"/>
      <c r="E58" s="479"/>
      <c r="F58" s="479"/>
      <c r="G58" s="479"/>
      <c r="H58" s="479"/>
      <c r="I58" s="479"/>
      <c r="J58" s="479"/>
      <c r="K58" s="479"/>
      <c r="L58" s="479"/>
      <c r="M58" s="479"/>
      <c r="N58" s="479"/>
      <c r="O58" s="479"/>
      <c r="P58" s="479"/>
      <c r="Q58" s="479"/>
      <c r="R58" s="479"/>
      <c r="S58" s="479"/>
      <c r="T58" s="479"/>
      <c r="U58" s="479"/>
      <c r="V58" s="479"/>
      <c r="W58" s="479"/>
      <c r="X58" s="479"/>
    </row>
    <row r="59" spans="1:24" ht="15" customHeight="1" x14ac:dyDescent="0.2">
      <c r="A59" s="478" t="s">
        <v>474</v>
      </c>
      <c r="B59" s="479"/>
      <c r="C59" s="479"/>
      <c r="D59" s="479"/>
      <c r="E59" s="479"/>
      <c r="F59" s="479"/>
      <c r="G59" s="479"/>
      <c r="H59" s="479"/>
      <c r="I59" s="479"/>
      <c r="J59" s="479"/>
      <c r="K59" s="479"/>
      <c r="L59" s="479"/>
      <c r="M59" s="479"/>
      <c r="N59" s="479"/>
      <c r="O59" s="479"/>
      <c r="P59" s="479"/>
      <c r="Q59" s="479"/>
      <c r="R59" s="479"/>
      <c r="S59" s="479"/>
      <c r="T59" s="479"/>
      <c r="U59" s="479"/>
      <c r="V59" s="479"/>
      <c r="W59" s="479"/>
      <c r="X59" s="479"/>
    </row>
    <row r="60" spans="1:24" ht="15" customHeight="1" x14ac:dyDescent="0.2">
      <c r="A60" s="487"/>
      <c r="B60" s="487"/>
      <c r="C60" s="487"/>
      <c r="D60" s="487"/>
      <c r="E60" s="487"/>
      <c r="F60" s="487"/>
      <c r="G60" s="487"/>
      <c r="H60" s="487"/>
      <c r="I60" s="487"/>
      <c r="J60" s="487"/>
      <c r="K60" s="487"/>
      <c r="L60" s="487"/>
      <c r="M60" s="487"/>
      <c r="N60" s="487"/>
      <c r="O60" s="487"/>
      <c r="P60" s="487"/>
      <c r="Q60" s="487"/>
      <c r="R60" s="487"/>
      <c r="S60" s="487"/>
      <c r="T60" s="487"/>
      <c r="U60" s="487"/>
      <c r="V60" s="487"/>
      <c r="W60" s="487"/>
      <c r="X60" s="487"/>
    </row>
    <row r="61" spans="1:24" ht="15" customHeight="1" x14ac:dyDescent="0.2">
      <c r="A61" s="483" t="s">
        <v>217</v>
      </c>
      <c r="B61" s="483"/>
      <c r="C61" s="483"/>
      <c r="D61" s="483"/>
      <c r="E61" s="483"/>
      <c r="F61" s="483"/>
      <c r="G61" s="483"/>
      <c r="H61" s="483"/>
      <c r="I61" s="483"/>
      <c r="J61" s="483"/>
      <c r="K61" s="483"/>
      <c r="L61" s="483"/>
      <c r="M61" s="483"/>
      <c r="N61" s="483"/>
      <c r="O61" s="483"/>
      <c r="P61" s="483"/>
      <c r="Q61" s="483"/>
      <c r="R61" s="483"/>
      <c r="S61" s="483"/>
      <c r="T61" s="483"/>
      <c r="U61" s="483"/>
      <c r="V61" s="483"/>
      <c r="W61" s="483"/>
      <c r="X61" s="483"/>
    </row>
    <row r="62" spans="1:24" ht="15" customHeight="1" x14ac:dyDescent="0.2">
      <c r="A62" s="478" t="s">
        <v>227</v>
      </c>
      <c r="B62" s="479"/>
      <c r="C62" s="479"/>
      <c r="D62" s="479"/>
      <c r="E62" s="479"/>
      <c r="F62" s="479"/>
      <c r="G62" s="479"/>
      <c r="H62" s="479"/>
      <c r="I62" s="479"/>
      <c r="J62" s="479"/>
      <c r="K62" s="479"/>
      <c r="L62" s="479"/>
      <c r="M62" s="479"/>
      <c r="N62" s="479"/>
      <c r="O62" s="479"/>
      <c r="P62" s="479"/>
      <c r="Q62" s="479"/>
      <c r="R62" s="479"/>
      <c r="S62" s="479"/>
      <c r="T62" s="479"/>
      <c r="U62" s="479"/>
      <c r="V62" s="479"/>
      <c r="W62" s="479"/>
      <c r="X62" s="479"/>
    </row>
    <row r="63" spans="1:24" ht="15" customHeight="1" x14ac:dyDescent="0.2">
      <c r="A63" s="478" t="s">
        <v>233</v>
      </c>
      <c r="B63" s="479"/>
      <c r="C63" s="479"/>
      <c r="D63" s="479"/>
      <c r="E63" s="479"/>
      <c r="F63" s="479"/>
      <c r="G63" s="479"/>
      <c r="H63" s="479"/>
      <c r="I63" s="479"/>
      <c r="J63" s="479"/>
      <c r="K63" s="479"/>
      <c r="L63" s="479"/>
      <c r="M63" s="479"/>
      <c r="N63" s="479"/>
      <c r="O63" s="479"/>
      <c r="P63" s="479"/>
      <c r="Q63" s="479"/>
      <c r="R63" s="479"/>
      <c r="S63" s="479"/>
      <c r="T63" s="479"/>
      <c r="U63" s="479"/>
      <c r="V63" s="479"/>
      <c r="W63" s="479"/>
      <c r="X63" s="479"/>
    </row>
    <row r="64" spans="1:24" ht="15" customHeight="1" x14ac:dyDescent="0.2">
      <c r="A64" s="478" t="s">
        <v>234</v>
      </c>
      <c r="B64" s="479"/>
      <c r="C64" s="479"/>
      <c r="D64" s="479"/>
      <c r="E64" s="479"/>
      <c r="F64" s="479"/>
      <c r="G64" s="479"/>
      <c r="H64" s="479"/>
      <c r="I64" s="479"/>
      <c r="J64" s="479"/>
      <c r="K64" s="479"/>
      <c r="L64" s="479"/>
      <c r="M64" s="479"/>
      <c r="N64" s="479"/>
      <c r="O64" s="479"/>
      <c r="P64" s="479"/>
      <c r="Q64" s="479"/>
      <c r="R64" s="479"/>
      <c r="S64" s="479"/>
      <c r="T64" s="479"/>
      <c r="U64" s="479"/>
      <c r="V64" s="479"/>
      <c r="W64" s="479"/>
      <c r="X64" s="479"/>
    </row>
    <row r="65" spans="1:24" ht="15" customHeight="1" x14ac:dyDescent="0.2">
      <c r="A65" s="478" t="s">
        <v>235</v>
      </c>
      <c r="B65" s="479"/>
      <c r="C65" s="479"/>
      <c r="D65" s="479"/>
      <c r="E65" s="479"/>
      <c r="F65" s="479"/>
      <c r="G65" s="479"/>
      <c r="H65" s="479"/>
      <c r="I65" s="479"/>
      <c r="J65" s="479"/>
      <c r="K65" s="479"/>
      <c r="L65" s="479"/>
      <c r="M65" s="479"/>
      <c r="N65" s="479"/>
      <c r="O65" s="479"/>
      <c r="P65" s="479"/>
      <c r="Q65" s="479"/>
      <c r="R65" s="479"/>
      <c r="S65" s="479"/>
      <c r="T65" s="479"/>
      <c r="U65" s="479"/>
      <c r="V65" s="479"/>
      <c r="W65" s="479"/>
      <c r="X65" s="479"/>
    </row>
    <row r="66" spans="1:24" ht="15" customHeight="1" x14ac:dyDescent="0.2">
      <c r="A66" s="478" t="s">
        <v>236</v>
      </c>
      <c r="B66" s="479"/>
      <c r="C66" s="479"/>
      <c r="D66" s="479"/>
      <c r="E66" s="479"/>
      <c r="F66" s="479"/>
      <c r="G66" s="479"/>
      <c r="H66" s="479"/>
      <c r="I66" s="479"/>
      <c r="J66" s="479"/>
      <c r="K66" s="479"/>
      <c r="L66" s="479"/>
      <c r="M66" s="479"/>
      <c r="N66" s="479"/>
      <c r="O66" s="479"/>
      <c r="P66" s="479"/>
      <c r="Q66" s="479"/>
      <c r="R66" s="479"/>
      <c r="S66" s="479"/>
      <c r="T66" s="479"/>
      <c r="U66" s="479"/>
      <c r="V66" s="479"/>
      <c r="W66" s="479"/>
      <c r="X66" s="479"/>
    </row>
    <row r="67" spans="1:24" ht="15" customHeight="1" x14ac:dyDescent="0.2">
      <c r="A67" s="478" t="s">
        <v>237</v>
      </c>
      <c r="B67" s="479"/>
      <c r="C67" s="479"/>
      <c r="D67" s="479"/>
      <c r="E67" s="479"/>
      <c r="F67" s="479"/>
      <c r="G67" s="479"/>
      <c r="H67" s="479"/>
      <c r="I67" s="479"/>
      <c r="J67" s="479"/>
      <c r="K67" s="479"/>
      <c r="L67" s="479"/>
      <c r="M67" s="479"/>
      <c r="N67" s="479"/>
      <c r="O67" s="479"/>
      <c r="P67" s="479"/>
      <c r="Q67" s="479"/>
      <c r="R67" s="479"/>
      <c r="S67" s="479"/>
      <c r="T67" s="479"/>
      <c r="U67" s="479"/>
      <c r="V67" s="479"/>
      <c r="W67" s="479"/>
      <c r="X67" s="479"/>
    </row>
    <row r="68" spans="1:24" ht="15" customHeight="1" x14ac:dyDescent="0.2">
      <c r="A68" s="478" t="s">
        <v>238</v>
      </c>
      <c r="B68" s="479"/>
      <c r="C68" s="479"/>
      <c r="D68" s="479"/>
      <c r="E68" s="479"/>
      <c r="F68" s="479"/>
      <c r="G68" s="479"/>
      <c r="H68" s="479"/>
      <c r="I68" s="479"/>
      <c r="J68" s="479"/>
      <c r="K68" s="479"/>
      <c r="L68" s="479"/>
      <c r="M68" s="479"/>
      <c r="N68" s="479"/>
      <c r="O68" s="479"/>
      <c r="P68" s="479"/>
      <c r="Q68" s="479"/>
      <c r="R68" s="479"/>
      <c r="S68" s="479"/>
      <c r="T68" s="479"/>
      <c r="U68" s="479"/>
      <c r="V68" s="479"/>
      <c r="W68" s="479"/>
      <c r="X68" s="479"/>
    </row>
    <row r="69" spans="1:24" ht="15" customHeight="1" x14ac:dyDescent="0.2">
      <c r="A69" s="478" t="s">
        <v>475</v>
      </c>
      <c r="B69" s="479"/>
      <c r="C69" s="479"/>
      <c r="D69" s="479"/>
      <c r="E69" s="479"/>
      <c r="F69" s="479"/>
      <c r="G69" s="479"/>
      <c r="H69" s="479"/>
      <c r="I69" s="479"/>
      <c r="J69" s="479"/>
      <c r="K69" s="479"/>
      <c r="L69" s="479"/>
      <c r="M69" s="479"/>
      <c r="N69" s="479"/>
      <c r="O69" s="479"/>
      <c r="P69" s="479"/>
      <c r="Q69" s="479"/>
      <c r="R69" s="479"/>
      <c r="S69" s="479"/>
      <c r="T69" s="479"/>
      <c r="U69" s="479"/>
      <c r="V69" s="479"/>
      <c r="W69" s="479"/>
      <c r="X69" s="479"/>
    </row>
    <row r="70" spans="1:24" ht="15" customHeight="1" x14ac:dyDescent="0.2">
      <c r="A70" s="478" t="s">
        <v>476</v>
      </c>
      <c r="B70" s="479"/>
      <c r="C70" s="479"/>
      <c r="D70" s="479"/>
      <c r="E70" s="479"/>
      <c r="F70" s="479"/>
      <c r="G70" s="479"/>
      <c r="H70" s="479"/>
      <c r="I70" s="479"/>
      <c r="J70" s="479"/>
      <c r="K70" s="479"/>
      <c r="L70" s="479"/>
      <c r="M70" s="479"/>
      <c r="N70" s="479"/>
      <c r="O70" s="479"/>
      <c r="P70" s="479"/>
      <c r="Q70" s="479"/>
      <c r="R70" s="479"/>
      <c r="S70" s="479"/>
      <c r="T70" s="479"/>
      <c r="U70" s="479"/>
      <c r="V70" s="479"/>
      <c r="W70" s="479"/>
      <c r="X70" s="479"/>
    </row>
    <row r="71" spans="1:24" ht="15" customHeight="1" x14ac:dyDescent="0.2">
      <c r="A71" s="478" t="s">
        <v>477</v>
      </c>
      <c r="B71" s="479"/>
      <c r="C71" s="479"/>
      <c r="D71" s="479"/>
      <c r="E71" s="479"/>
      <c r="F71" s="479"/>
      <c r="G71" s="479"/>
      <c r="H71" s="479"/>
      <c r="I71" s="479"/>
      <c r="J71" s="479"/>
      <c r="K71" s="479"/>
      <c r="L71" s="479"/>
      <c r="M71" s="479"/>
      <c r="N71" s="479"/>
      <c r="O71" s="479"/>
      <c r="P71" s="479"/>
      <c r="Q71" s="479"/>
      <c r="R71" s="479"/>
      <c r="S71" s="479"/>
      <c r="T71" s="479"/>
      <c r="U71" s="479"/>
      <c r="V71" s="479"/>
      <c r="W71" s="479"/>
      <c r="X71" s="479"/>
    </row>
    <row r="72" spans="1:24" ht="15" customHeight="1" x14ac:dyDescent="0.2">
      <c r="A72" s="478" t="s">
        <v>478</v>
      </c>
      <c r="B72" s="479"/>
      <c r="C72" s="479"/>
      <c r="D72" s="479"/>
      <c r="E72" s="479"/>
      <c r="F72" s="479"/>
      <c r="G72" s="479"/>
      <c r="H72" s="479"/>
      <c r="I72" s="479"/>
      <c r="J72" s="479"/>
      <c r="K72" s="479"/>
      <c r="L72" s="479"/>
      <c r="M72" s="479"/>
      <c r="N72" s="479"/>
      <c r="O72" s="479"/>
      <c r="P72" s="479"/>
      <c r="Q72" s="479"/>
      <c r="R72" s="479"/>
      <c r="S72" s="479"/>
      <c r="T72" s="479"/>
      <c r="U72" s="479"/>
      <c r="V72" s="479"/>
      <c r="W72" s="479"/>
      <c r="X72" s="479"/>
    </row>
    <row r="73" spans="1:24" ht="15" customHeight="1" x14ac:dyDescent="0.2">
      <c r="A73" s="478" t="s">
        <v>468</v>
      </c>
      <c r="B73" s="479"/>
      <c r="C73" s="479"/>
      <c r="D73" s="479"/>
      <c r="E73" s="479"/>
      <c r="F73" s="479"/>
      <c r="G73" s="479"/>
      <c r="H73" s="479"/>
      <c r="I73" s="479"/>
      <c r="J73" s="479"/>
      <c r="K73" s="479"/>
      <c r="L73" s="479"/>
      <c r="M73" s="479"/>
      <c r="N73" s="479"/>
      <c r="O73" s="479"/>
      <c r="P73" s="479"/>
      <c r="Q73" s="479"/>
      <c r="R73" s="479"/>
      <c r="S73" s="479"/>
      <c r="T73" s="479"/>
      <c r="U73" s="479"/>
      <c r="V73" s="479"/>
      <c r="W73" s="479"/>
      <c r="X73" s="479"/>
    </row>
    <row r="74" spans="1:24" ht="15" customHeight="1" x14ac:dyDescent="0.2">
      <c r="A74" s="484"/>
      <c r="B74" s="484"/>
      <c r="C74" s="484"/>
      <c r="D74" s="484"/>
      <c r="E74" s="484"/>
      <c r="F74" s="484"/>
      <c r="G74" s="484"/>
      <c r="H74" s="484"/>
      <c r="I74" s="484"/>
      <c r="J74" s="484"/>
      <c r="K74" s="484"/>
      <c r="L74" s="484"/>
      <c r="M74" s="484"/>
      <c r="N74" s="484"/>
      <c r="O74" s="484"/>
      <c r="P74" s="484"/>
      <c r="Q74" s="484"/>
      <c r="R74" s="484"/>
      <c r="S74" s="484"/>
      <c r="T74" s="484"/>
      <c r="U74" s="484"/>
      <c r="V74" s="484"/>
      <c r="W74" s="484"/>
      <c r="X74" s="484"/>
    </row>
    <row r="76" spans="1:24" ht="15" x14ac:dyDescent="0.25">
      <c r="A76" s="480" t="s">
        <v>479</v>
      </c>
      <c r="B76" s="485"/>
      <c r="C76" s="485"/>
      <c r="D76" s="485"/>
      <c r="E76" s="485"/>
      <c r="F76" s="485"/>
      <c r="G76" s="485"/>
      <c r="H76" s="485"/>
      <c r="I76" s="485"/>
      <c r="J76" s="485"/>
      <c r="K76" s="485"/>
      <c r="L76" s="485"/>
      <c r="M76" s="485"/>
      <c r="N76" s="485"/>
      <c r="O76" s="485"/>
      <c r="P76" s="485"/>
      <c r="Q76" s="485"/>
      <c r="R76" s="485"/>
      <c r="S76" s="485"/>
      <c r="T76" s="485"/>
      <c r="U76" s="485"/>
      <c r="V76" s="485"/>
      <c r="W76" s="485"/>
      <c r="X76" s="485"/>
    </row>
    <row r="77" spans="1:24" ht="27.75" customHeight="1" x14ac:dyDescent="0.2">
      <c r="A77" s="486" t="s">
        <v>239</v>
      </c>
      <c r="B77" s="479"/>
      <c r="C77" s="479"/>
      <c r="D77" s="479"/>
      <c r="E77" s="479"/>
      <c r="F77" s="479"/>
      <c r="G77" s="479"/>
      <c r="H77" s="479"/>
      <c r="I77" s="479"/>
      <c r="J77" s="479"/>
      <c r="K77" s="479"/>
      <c r="L77" s="479"/>
      <c r="M77" s="479"/>
      <c r="N77" s="479"/>
      <c r="O77" s="479"/>
      <c r="P77" s="479"/>
      <c r="Q77" s="479"/>
      <c r="R77" s="479"/>
      <c r="S77" s="479"/>
      <c r="T77" s="479"/>
      <c r="U77" s="479"/>
      <c r="V77" s="479"/>
      <c r="W77" s="479"/>
      <c r="X77" s="479"/>
    </row>
    <row r="78" spans="1:24" ht="15" x14ac:dyDescent="0.2">
      <c r="A78" s="478" t="s">
        <v>240</v>
      </c>
      <c r="B78" s="479"/>
      <c r="C78" s="479"/>
      <c r="D78" s="479"/>
      <c r="E78" s="479"/>
      <c r="F78" s="479"/>
      <c r="G78" s="479"/>
      <c r="H78" s="479"/>
      <c r="I78" s="479"/>
      <c r="J78" s="479"/>
      <c r="K78" s="479"/>
      <c r="L78" s="479"/>
      <c r="M78" s="479"/>
      <c r="N78" s="479"/>
      <c r="O78" s="479"/>
      <c r="P78" s="479"/>
      <c r="Q78" s="479"/>
      <c r="R78" s="479"/>
      <c r="S78" s="479"/>
      <c r="T78" s="479"/>
      <c r="U78" s="479"/>
      <c r="V78" s="479"/>
      <c r="W78" s="479"/>
      <c r="X78" s="479"/>
    </row>
    <row r="79" spans="1:24" ht="15" customHeight="1" x14ac:dyDescent="0.2">
      <c r="A79" s="478" t="s">
        <v>241</v>
      </c>
      <c r="B79" s="479"/>
      <c r="C79" s="479"/>
      <c r="D79" s="479"/>
      <c r="E79" s="479"/>
      <c r="F79" s="479"/>
      <c r="G79" s="479"/>
      <c r="H79" s="479"/>
      <c r="I79" s="479"/>
      <c r="J79" s="479"/>
      <c r="K79" s="479"/>
      <c r="L79" s="479"/>
      <c r="M79" s="479"/>
      <c r="N79" s="479"/>
      <c r="O79" s="479"/>
      <c r="P79" s="479"/>
      <c r="Q79" s="479"/>
      <c r="R79" s="479"/>
      <c r="S79" s="479"/>
      <c r="T79" s="479"/>
      <c r="U79" s="479"/>
      <c r="V79" s="479"/>
      <c r="W79" s="479"/>
      <c r="X79" s="479"/>
    </row>
    <row r="80" spans="1:24" ht="15" customHeight="1" x14ac:dyDescent="0.2">
      <c r="A80" s="478" t="s">
        <v>242</v>
      </c>
      <c r="B80" s="479"/>
      <c r="C80" s="479"/>
      <c r="D80" s="479"/>
      <c r="E80" s="479"/>
      <c r="F80" s="479"/>
      <c r="G80" s="479"/>
      <c r="H80" s="479"/>
      <c r="I80" s="479"/>
      <c r="J80" s="479"/>
      <c r="K80" s="479"/>
      <c r="L80" s="479"/>
      <c r="M80" s="479"/>
      <c r="N80" s="479"/>
      <c r="O80" s="479"/>
      <c r="P80" s="479"/>
      <c r="Q80" s="479"/>
      <c r="R80" s="479"/>
      <c r="S80" s="479"/>
      <c r="T80" s="479"/>
      <c r="U80" s="479"/>
      <c r="V80" s="479"/>
      <c r="W80" s="479"/>
      <c r="X80" s="479"/>
    </row>
    <row r="81" spans="1:24" ht="15" customHeight="1" x14ac:dyDescent="0.2">
      <c r="A81" s="478" t="s">
        <v>243</v>
      </c>
      <c r="B81" s="479"/>
      <c r="C81" s="479"/>
      <c r="D81" s="479"/>
      <c r="E81" s="479"/>
      <c r="F81" s="479"/>
      <c r="G81" s="479"/>
      <c r="H81" s="479"/>
      <c r="I81" s="479"/>
      <c r="J81" s="479"/>
      <c r="K81" s="479"/>
      <c r="L81" s="479"/>
      <c r="M81" s="479"/>
      <c r="N81" s="479"/>
      <c r="O81" s="479"/>
      <c r="P81" s="479"/>
      <c r="Q81" s="479"/>
      <c r="R81" s="479"/>
      <c r="S81" s="479"/>
      <c r="T81" s="479"/>
      <c r="U81" s="479"/>
      <c r="V81" s="479"/>
      <c r="W81" s="479"/>
      <c r="X81" s="479"/>
    </row>
    <row r="82" spans="1:24" ht="15" customHeight="1" x14ac:dyDescent="0.2">
      <c r="A82" s="478" t="s">
        <v>480</v>
      </c>
      <c r="B82" s="479"/>
      <c r="C82" s="479"/>
      <c r="D82" s="479"/>
      <c r="E82" s="479"/>
      <c r="F82" s="479"/>
      <c r="G82" s="479"/>
      <c r="H82" s="479"/>
      <c r="I82" s="479"/>
      <c r="J82" s="479"/>
      <c r="K82" s="479"/>
      <c r="L82" s="479"/>
      <c r="M82" s="479"/>
      <c r="N82" s="479"/>
      <c r="O82" s="479"/>
      <c r="P82" s="479"/>
      <c r="Q82" s="479"/>
      <c r="R82" s="479"/>
      <c r="S82" s="479"/>
      <c r="T82" s="479"/>
      <c r="U82" s="479"/>
      <c r="V82" s="479"/>
      <c r="W82" s="479"/>
      <c r="X82" s="479"/>
    </row>
    <row r="83" spans="1:24" ht="15" customHeight="1" x14ac:dyDescent="0.2">
      <c r="A83" s="478" t="s">
        <v>481</v>
      </c>
      <c r="B83" s="479"/>
      <c r="C83" s="479"/>
      <c r="D83" s="479"/>
      <c r="E83" s="479"/>
      <c r="F83" s="479"/>
      <c r="G83" s="479"/>
      <c r="H83" s="479"/>
      <c r="I83" s="479"/>
      <c r="J83" s="479"/>
      <c r="K83" s="479"/>
      <c r="L83" s="479"/>
      <c r="M83" s="479"/>
      <c r="N83" s="479"/>
      <c r="O83" s="479"/>
      <c r="P83" s="479"/>
      <c r="Q83" s="479"/>
      <c r="R83" s="479"/>
      <c r="S83" s="479"/>
      <c r="T83" s="479"/>
      <c r="U83" s="479"/>
      <c r="V83" s="479"/>
      <c r="W83" s="479"/>
      <c r="X83" s="479"/>
    </row>
    <row r="84" spans="1:24" ht="15" customHeight="1" x14ac:dyDescent="0.2">
      <c r="A84" s="478" t="s">
        <v>482</v>
      </c>
      <c r="B84" s="479"/>
      <c r="C84" s="479"/>
      <c r="D84" s="479"/>
      <c r="E84" s="479"/>
      <c r="F84" s="479"/>
      <c r="G84" s="479"/>
      <c r="H84" s="479"/>
      <c r="I84" s="479"/>
      <c r="J84" s="479"/>
      <c r="K84" s="479"/>
      <c r="L84" s="479"/>
      <c r="M84" s="479"/>
      <c r="N84" s="479"/>
      <c r="O84" s="479"/>
      <c r="P84" s="479"/>
      <c r="Q84" s="479"/>
      <c r="R84" s="479"/>
      <c r="S84" s="479"/>
      <c r="T84" s="479"/>
      <c r="U84" s="479"/>
      <c r="V84" s="479"/>
      <c r="W84" s="479"/>
      <c r="X84" s="479"/>
    </row>
    <row r="85" spans="1:24" ht="15" customHeight="1" x14ac:dyDescent="0.2">
      <c r="A85" s="478" t="s">
        <v>483</v>
      </c>
      <c r="B85" s="479"/>
      <c r="C85" s="479"/>
      <c r="D85" s="479"/>
      <c r="E85" s="479"/>
      <c r="F85" s="479"/>
      <c r="G85" s="479"/>
      <c r="H85" s="479"/>
      <c r="I85" s="479"/>
      <c r="J85" s="479"/>
      <c r="K85" s="479"/>
      <c r="L85" s="479"/>
      <c r="M85" s="479"/>
      <c r="N85" s="479"/>
      <c r="O85" s="479"/>
      <c r="P85" s="479"/>
      <c r="Q85" s="479"/>
      <c r="R85" s="479"/>
      <c r="S85" s="479"/>
      <c r="T85" s="479"/>
      <c r="U85" s="479"/>
      <c r="V85" s="479"/>
      <c r="W85" s="479"/>
      <c r="X85" s="479"/>
    </row>
    <row r="86" spans="1:24" ht="15" customHeight="1" x14ac:dyDescent="0.2">
      <c r="A86" s="478" t="s">
        <v>484</v>
      </c>
      <c r="B86" s="479"/>
      <c r="C86" s="479"/>
      <c r="D86" s="479"/>
      <c r="E86" s="479"/>
      <c r="F86" s="479"/>
      <c r="G86" s="479"/>
      <c r="H86" s="479"/>
      <c r="I86" s="479"/>
      <c r="J86" s="479"/>
      <c r="K86" s="479"/>
      <c r="L86" s="479"/>
      <c r="M86" s="479"/>
      <c r="N86" s="479"/>
      <c r="O86" s="479"/>
      <c r="P86" s="479"/>
      <c r="Q86" s="479"/>
      <c r="R86" s="479"/>
      <c r="S86" s="479"/>
      <c r="T86" s="479"/>
      <c r="U86" s="479"/>
      <c r="V86" s="479"/>
      <c r="W86" s="479"/>
      <c r="X86" s="479"/>
    </row>
    <row r="87" spans="1:24" ht="15" customHeight="1" x14ac:dyDescent="0.2">
      <c r="A87" s="478" t="s">
        <v>485</v>
      </c>
      <c r="B87" s="479"/>
      <c r="C87" s="479"/>
      <c r="D87" s="479"/>
      <c r="E87" s="479"/>
      <c r="F87" s="479"/>
      <c r="G87" s="479"/>
      <c r="H87" s="479"/>
      <c r="I87" s="479"/>
      <c r="J87" s="479"/>
      <c r="K87" s="479"/>
      <c r="L87" s="479"/>
      <c r="M87" s="479"/>
      <c r="N87" s="479"/>
      <c r="O87" s="479"/>
      <c r="P87" s="479"/>
      <c r="Q87" s="479"/>
      <c r="R87" s="479"/>
      <c r="S87" s="479"/>
      <c r="T87" s="479"/>
      <c r="U87" s="479"/>
      <c r="V87" s="479"/>
      <c r="W87" s="479"/>
      <c r="X87" s="479"/>
    </row>
    <row r="88" spans="1:24" ht="15" customHeight="1" x14ac:dyDescent="0.2">
      <c r="A88" s="482" t="s">
        <v>486</v>
      </c>
      <c r="B88" s="479"/>
      <c r="C88" s="479"/>
      <c r="D88" s="479"/>
      <c r="E88" s="479"/>
      <c r="F88" s="479"/>
      <c r="G88" s="479"/>
      <c r="H88" s="479"/>
      <c r="I88" s="479"/>
      <c r="J88" s="479"/>
      <c r="K88" s="479"/>
      <c r="L88" s="479"/>
      <c r="M88" s="479"/>
      <c r="N88" s="479"/>
      <c r="O88" s="479"/>
      <c r="P88" s="479"/>
      <c r="Q88" s="479"/>
      <c r="R88" s="479"/>
      <c r="S88" s="479"/>
      <c r="T88" s="479"/>
      <c r="U88" s="479"/>
      <c r="V88" s="479"/>
      <c r="W88" s="479"/>
      <c r="X88" s="479"/>
    </row>
    <row r="90" spans="1:24" ht="15" x14ac:dyDescent="0.2">
      <c r="A90" s="483" t="s">
        <v>244</v>
      </c>
      <c r="B90" s="483"/>
      <c r="C90" s="483"/>
      <c r="D90" s="483"/>
      <c r="E90" s="483"/>
      <c r="F90" s="483"/>
      <c r="G90" s="483"/>
      <c r="H90" s="483"/>
      <c r="I90" s="483"/>
      <c r="J90" s="483"/>
      <c r="K90" s="483"/>
      <c r="L90" s="483"/>
      <c r="M90" s="483"/>
      <c r="N90" s="483"/>
      <c r="O90" s="483"/>
      <c r="P90" s="483"/>
      <c r="Q90" s="483"/>
      <c r="R90" s="483"/>
      <c r="S90" s="483"/>
      <c r="T90" s="483"/>
      <c r="U90" s="483"/>
      <c r="V90" s="483"/>
      <c r="W90" s="483"/>
      <c r="X90" s="483"/>
    </row>
    <row r="91" spans="1:24" ht="15" x14ac:dyDescent="0.2">
      <c r="A91" s="478" t="s">
        <v>487</v>
      </c>
      <c r="B91" s="479"/>
      <c r="C91" s="479"/>
      <c r="D91" s="479"/>
      <c r="E91" s="479"/>
      <c r="F91" s="479"/>
      <c r="G91" s="479"/>
      <c r="H91" s="479"/>
      <c r="I91" s="479"/>
      <c r="J91" s="479"/>
      <c r="K91" s="479"/>
      <c r="L91" s="479"/>
      <c r="M91" s="479"/>
      <c r="N91" s="479"/>
      <c r="O91" s="479"/>
      <c r="P91" s="479"/>
      <c r="Q91" s="479"/>
      <c r="R91" s="479"/>
      <c r="S91" s="479"/>
      <c r="T91" s="479"/>
      <c r="U91" s="479"/>
      <c r="V91" s="479"/>
      <c r="W91" s="479"/>
      <c r="X91" s="479"/>
    </row>
    <row r="92" spans="1:24" ht="15" x14ac:dyDescent="0.2">
      <c r="A92" s="478" t="s">
        <v>245</v>
      </c>
      <c r="B92" s="479"/>
      <c r="C92" s="479"/>
      <c r="D92" s="479"/>
      <c r="E92" s="479"/>
      <c r="F92" s="479"/>
      <c r="G92" s="479"/>
      <c r="H92" s="479"/>
      <c r="I92" s="479"/>
      <c r="J92" s="479"/>
      <c r="K92" s="479"/>
      <c r="L92" s="479"/>
      <c r="M92" s="479"/>
      <c r="N92" s="479"/>
      <c r="O92" s="479"/>
      <c r="P92" s="479"/>
      <c r="Q92" s="479"/>
      <c r="R92" s="479"/>
      <c r="S92" s="479"/>
      <c r="T92" s="479"/>
      <c r="U92" s="479"/>
      <c r="V92" s="479"/>
      <c r="W92" s="479"/>
      <c r="X92" s="479"/>
    </row>
    <row r="93" spans="1:24" ht="15" customHeight="1" x14ac:dyDescent="0.2">
      <c r="A93" s="478" t="s">
        <v>246</v>
      </c>
      <c r="B93" s="479"/>
      <c r="C93" s="479"/>
      <c r="D93" s="479"/>
      <c r="E93" s="479"/>
      <c r="F93" s="479"/>
      <c r="G93" s="479"/>
      <c r="H93" s="479"/>
      <c r="I93" s="479"/>
      <c r="J93" s="479"/>
      <c r="K93" s="479"/>
      <c r="L93" s="479"/>
      <c r="M93" s="479"/>
      <c r="N93" s="479"/>
      <c r="O93" s="479"/>
      <c r="P93" s="479"/>
      <c r="Q93" s="479"/>
      <c r="R93" s="479"/>
      <c r="S93" s="479"/>
      <c r="T93" s="479"/>
      <c r="U93" s="479"/>
      <c r="V93" s="479"/>
      <c r="W93" s="479"/>
      <c r="X93" s="479"/>
    </row>
    <row r="94" spans="1:24" ht="15" x14ac:dyDescent="0.2">
      <c r="A94" s="478" t="s">
        <v>247</v>
      </c>
      <c r="B94" s="479"/>
      <c r="C94" s="479"/>
      <c r="D94" s="479"/>
      <c r="E94" s="479"/>
      <c r="F94" s="479"/>
      <c r="G94" s="479"/>
      <c r="H94" s="479"/>
      <c r="I94" s="479"/>
      <c r="J94" s="479"/>
      <c r="K94" s="479"/>
      <c r="L94" s="479"/>
      <c r="M94" s="479"/>
      <c r="N94" s="479"/>
      <c r="O94" s="479"/>
      <c r="P94" s="479"/>
      <c r="Q94" s="479"/>
      <c r="R94" s="479"/>
      <c r="S94" s="479"/>
      <c r="T94" s="479"/>
      <c r="U94" s="479"/>
      <c r="V94" s="479"/>
      <c r="W94" s="479"/>
      <c r="X94" s="479"/>
    </row>
    <row r="95" spans="1:24" ht="15" x14ac:dyDescent="0.2">
      <c r="A95" s="478" t="s">
        <v>488</v>
      </c>
      <c r="B95" s="479"/>
      <c r="C95" s="479"/>
      <c r="D95" s="479"/>
      <c r="E95" s="479"/>
      <c r="F95" s="479"/>
      <c r="G95" s="479"/>
      <c r="H95" s="479"/>
      <c r="I95" s="479"/>
      <c r="J95" s="479"/>
      <c r="K95" s="479"/>
      <c r="L95" s="479"/>
      <c r="M95" s="479"/>
      <c r="N95" s="479"/>
      <c r="O95" s="479"/>
      <c r="P95" s="479"/>
      <c r="Q95" s="479"/>
      <c r="R95" s="479"/>
      <c r="S95" s="479"/>
      <c r="T95" s="479"/>
      <c r="U95" s="479"/>
      <c r="V95" s="479"/>
      <c r="W95" s="479"/>
      <c r="X95" s="479"/>
    </row>
    <row r="96" spans="1:24" ht="15" x14ac:dyDescent="0.2">
      <c r="A96" s="478" t="s">
        <v>489</v>
      </c>
      <c r="B96" s="479"/>
      <c r="C96" s="479"/>
      <c r="D96" s="479"/>
      <c r="E96" s="479"/>
      <c r="F96" s="479"/>
      <c r="G96" s="479"/>
      <c r="H96" s="479"/>
      <c r="I96" s="479"/>
      <c r="J96" s="479"/>
      <c r="K96" s="479"/>
      <c r="L96" s="479"/>
      <c r="M96" s="479"/>
      <c r="N96" s="479"/>
      <c r="O96" s="479"/>
      <c r="P96" s="479"/>
      <c r="Q96" s="479"/>
      <c r="R96" s="479"/>
      <c r="S96" s="479"/>
      <c r="T96" s="479"/>
      <c r="U96" s="479"/>
      <c r="V96" s="479"/>
      <c r="W96" s="479"/>
      <c r="X96" s="479"/>
    </row>
    <row r="97" spans="1:24" ht="15" x14ac:dyDescent="0.2">
      <c r="A97" s="478" t="s">
        <v>490</v>
      </c>
      <c r="B97" s="479"/>
      <c r="C97" s="479"/>
      <c r="D97" s="479"/>
      <c r="E97" s="479"/>
      <c r="F97" s="479"/>
      <c r="G97" s="479"/>
      <c r="H97" s="479"/>
      <c r="I97" s="479"/>
      <c r="J97" s="479"/>
      <c r="K97" s="479"/>
      <c r="L97" s="479"/>
      <c r="M97" s="479"/>
      <c r="N97" s="479"/>
      <c r="O97" s="479"/>
      <c r="P97" s="479"/>
      <c r="Q97" s="479"/>
      <c r="R97" s="479"/>
      <c r="S97" s="479"/>
      <c r="T97" s="479"/>
      <c r="U97" s="479"/>
      <c r="V97" s="479"/>
      <c r="W97" s="479"/>
      <c r="X97" s="479"/>
    </row>
    <row r="98" spans="1:24" ht="15" customHeight="1" x14ac:dyDescent="0.2">
      <c r="A98" s="478" t="s">
        <v>491</v>
      </c>
      <c r="B98" s="479"/>
      <c r="C98" s="479"/>
      <c r="D98" s="479"/>
      <c r="E98" s="479"/>
      <c r="F98" s="479"/>
      <c r="G98" s="479"/>
      <c r="H98" s="479"/>
      <c r="I98" s="479"/>
      <c r="J98" s="479"/>
      <c r="K98" s="479"/>
      <c r="L98" s="479"/>
      <c r="M98" s="479"/>
      <c r="N98" s="479"/>
      <c r="O98" s="479"/>
      <c r="P98" s="479"/>
      <c r="Q98" s="479"/>
      <c r="R98" s="479"/>
      <c r="S98" s="479"/>
      <c r="T98" s="479"/>
      <c r="U98" s="479"/>
      <c r="V98" s="479"/>
      <c r="W98" s="479"/>
      <c r="X98" s="479"/>
    </row>
    <row r="99" spans="1:24" ht="15" customHeight="1" x14ac:dyDescent="0.2">
      <c r="A99" s="478" t="s">
        <v>492</v>
      </c>
      <c r="B99" s="479"/>
      <c r="C99" s="479"/>
      <c r="D99" s="479"/>
      <c r="E99" s="479"/>
      <c r="F99" s="479"/>
      <c r="G99" s="479"/>
      <c r="H99" s="479"/>
      <c r="I99" s="479"/>
      <c r="J99" s="479"/>
      <c r="K99" s="479"/>
      <c r="L99" s="479"/>
      <c r="M99" s="479"/>
      <c r="N99" s="479"/>
      <c r="O99" s="479"/>
      <c r="P99" s="479"/>
      <c r="Q99" s="479"/>
      <c r="R99" s="479"/>
      <c r="S99" s="479"/>
      <c r="T99" s="479"/>
      <c r="U99" s="479"/>
      <c r="V99" s="479"/>
      <c r="W99" s="479"/>
      <c r="X99" s="479"/>
    </row>
    <row r="100" spans="1:24" ht="15" customHeight="1" x14ac:dyDescent="0.2">
      <c r="A100" s="478" t="s">
        <v>493</v>
      </c>
      <c r="B100" s="479"/>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row>
    <row r="101" spans="1:24" ht="15" customHeight="1" x14ac:dyDescent="0.2">
      <c r="A101" s="478" t="s">
        <v>494</v>
      </c>
      <c r="B101" s="479"/>
      <c r="C101" s="479"/>
      <c r="D101" s="479"/>
      <c r="E101" s="479"/>
      <c r="F101" s="479"/>
      <c r="G101" s="479"/>
      <c r="H101" s="479"/>
      <c r="I101" s="479"/>
      <c r="J101" s="479"/>
      <c r="K101" s="479"/>
      <c r="L101" s="479"/>
      <c r="M101" s="479"/>
      <c r="N101" s="479"/>
      <c r="O101" s="479"/>
      <c r="P101" s="479"/>
      <c r="Q101" s="479"/>
      <c r="R101" s="479"/>
      <c r="S101" s="479"/>
      <c r="T101" s="479"/>
      <c r="U101" s="479"/>
      <c r="V101" s="479"/>
      <c r="W101" s="479"/>
      <c r="X101" s="479"/>
    </row>
    <row r="102" spans="1:24" ht="15" customHeight="1" x14ac:dyDescent="0.2">
      <c r="A102" s="478" t="s">
        <v>495</v>
      </c>
      <c r="B102" s="479"/>
      <c r="C102" s="479"/>
      <c r="D102" s="479"/>
      <c r="E102" s="479"/>
      <c r="F102" s="479"/>
      <c r="G102" s="479"/>
      <c r="H102" s="479"/>
      <c r="I102" s="479"/>
      <c r="J102" s="479"/>
      <c r="K102" s="479"/>
      <c r="L102" s="479"/>
      <c r="M102" s="479"/>
      <c r="N102" s="479"/>
      <c r="O102" s="479"/>
      <c r="P102" s="479"/>
      <c r="Q102" s="479"/>
      <c r="R102" s="479"/>
      <c r="S102" s="479"/>
      <c r="T102" s="479"/>
      <c r="U102" s="479"/>
      <c r="V102" s="479"/>
      <c r="W102" s="479"/>
      <c r="X102" s="479"/>
    </row>
    <row r="104" spans="1:24" ht="29.25" customHeight="1" x14ac:dyDescent="0.25">
      <c r="A104" s="480" t="s">
        <v>496</v>
      </c>
      <c r="B104" s="481"/>
      <c r="C104" s="481"/>
      <c r="D104" s="481"/>
      <c r="E104" s="481"/>
      <c r="F104" s="481"/>
      <c r="G104" s="481"/>
      <c r="H104" s="481"/>
      <c r="I104" s="481"/>
      <c r="J104" s="481"/>
      <c r="K104" s="481"/>
      <c r="L104" s="481"/>
      <c r="M104" s="481"/>
      <c r="N104" s="481"/>
      <c r="O104" s="481"/>
      <c r="P104" s="481"/>
    </row>
    <row r="106" spans="1:24" ht="15" x14ac:dyDescent="0.2">
      <c r="A106" s="478" t="s">
        <v>248</v>
      </c>
      <c r="B106" s="479"/>
      <c r="C106" s="479"/>
      <c r="D106" s="479"/>
      <c r="E106" s="479"/>
      <c r="F106" s="479"/>
      <c r="G106" s="479"/>
      <c r="H106" s="479"/>
      <c r="I106" s="479"/>
      <c r="J106" s="479"/>
      <c r="K106" s="479"/>
      <c r="L106" s="479"/>
      <c r="M106" s="479"/>
      <c r="N106" s="479"/>
      <c r="O106" s="479"/>
      <c r="P106" s="479"/>
      <c r="Q106" s="479"/>
      <c r="R106" s="479"/>
      <c r="S106" s="479"/>
      <c r="T106" s="479"/>
      <c r="U106" s="479"/>
      <c r="V106" s="479"/>
      <c r="W106" s="479"/>
      <c r="X106" s="479"/>
    </row>
    <row r="107" spans="1:24" ht="15" x14ac:dyDescent="0.2">
      <c r="A107" s="478" t="s">
        <v>249</v>
      </c>
      <c r="B107" s="479"/>
      <c r="C107" s="479"/>
      <c r="D107" s="479"/>
      <c r="E107" s="479"/>
      <c r="F107" s="479"/>
      <c r="G107" s="479"/>
      <c r="H107" s="479"/>
      <c r="I107" s="479"/>
      <c r="J107" s="479"/>
      <c r="K107" s="479"/>
      <c r="L107" s="479"/>
      <c r="M107" s="479"/>
      <c r="N107" s="479"/>
      <c r="O107" s="479"/>
      <c r="P107" s="479"/>
      <c r="Q107" s="479"/>
      <c r="R107" s="479"/>
      <c r="S107" s="479"/>
      <c r="T107" s="479"/>
      <c r="U107" s="479"/>
      <c r="V107" s="479"/>
      <c r="W107" s="479"/>
      <c r="X107" s="479"/>
    </row>
    <row r="108" spans="1:24" ht="15" x14ac:dyDescent="0.2">
      <c r="A108" s="478" t="s">
        <v>497</v>
      </c>
      <c r="B108" s="479"/>
      <c r="C108" s="479"/>
      <c r="D108" s="479"/>
      <c r="E108" s="479"/>
      <c r="F108" s="479"/>
      <c r="G108" s="479"/>
      <c r="H108" s="479"/>
      <c r="I108" s="479"/>
      <c r="J108" s="479"/>
      <c r="K108" s="479"/>
      <c r="L108" s="479"/>
      <c r="M108" s="479"/>
      <c r="N108" s="479"/>
      <c r="O108" s="479"/>
      <c r="P108" s="479"/>
      <c r="Q108" s="479"/>
      <c r="R108" s="479"/>
      <c r="S108" s="479"/>
      <c r="T108" s="479"/>
      <c r="U108" s="479"/>
      <c r="V108" s="479"/>
      <c r="W108" s="479"/>
      <c r="X108" s="479"/>
    </row>
    <row r="109" spans="1:24" ht="15" x14ac:dyDescent="0.2">
      <c r="A109" s="478" t="s">
        <v>498</v>
      </c>
      <c r="B109" s="479"/>
      <c r="C109" s="479"/>
      <c r="D109" s="479"/>
      <c r="E109" s="479"/>
      <c r="F109" s="479"/>
      <c r="G109" s="479"/>
      <c r="H109" s="479"/>
      <c r="I109" s="479"/>
      <c r="J109" s="479"/>
      <c r="K109" s="479"/>
      <c r="L109" s="479"/>
      <c r="M109" s="479"/>
      <c r="N109" s="479"/>
      <c r="O109" s="479"/>
      <c r="P109" s="479"/>
      <c r="Q109" s="479"/>
      <c r="R109" s="479"/>
      <c r="S109" s="479"/>
      <c r="T109" s="479"/>
      <c r="U109" s="479"/>
      <c r="V109" s="479"/>
      <c r="W109" s="479"/>
      <c r="X109" s="479"/>
    </row>
    <row r="110" spans="1:24" ht="15" x14ac:dyDescent="0.2">
      <c r="A110" s="478" t="s">
        <v>499</v>
      </c>
      <c r="B110" s="479"/>
      <c r="C110" s="479"/>
      <c r="D110" s="479"/>
      <c r="E110" s="479"/>
      <c r="F110" s="479"/>
      <c r="G110" s="479"/>
      <c r="H110" s="479"/>
      <c r="I110" s="479"/>
      <c r="J110" s="479"/>
      <c r="K110" s="479"/>
      <c r="L110" s="479"/>
      <c r="M110" s="479"/>
      <c r="N110" s="479"/>
      <c r="O110" s="479"/>
      <c r="P110" s="479"/>
      <c r="Q110" s="479"/>
      <c r="R110" s="479"/>
      <c r="S110" s="479"/>
      <c r="T110" s="479"/>
      <c r="U110" s="479"/>
      <c r="V110" s="479"/>
      <c r="W110" s="479"/>
      <c r="X110" s="479"/>
    </row>
    <row r="111" spans="1:24" ht="15" x14ac:dyDescent="0.2">
      <c r="A111" s="478" t="s">
        <v>500</v>
      </c>
      <c r="B111" s="479"/>
      <c r="C111" s="479"/>
      <c r="D111" s="479"/>
      <c r="E111" s="479"/>
      <c r="F111" s="479"/>
      <c r="G111" s="479"/>
      <c r="H111" s="479"/>
      <c r="I111" s="479"/>
      <c r="J111" s="479"/>
      <c r="K111" s="479"/>
      <c r="L111" s="479"/>
      <c r="M111" s="479"/>
      <c r="N111" s="479"/>
      <c r="O111" s="479"/>
      <c r="P111" s="479"/>
      <c r="Q111" s="479"/>
      <c r="R111" s="479"/>
      <c r="S111" s="479"/>
      <c r="T111" s="479"/>
      <c r="U111" s="479"/>
      <c r="V111" s="479"/>
      <c r="W111" s="479"/>
      <c r="X111" s="479"/>
    </row>
    <row r="112" spans="1:24" ht="15" x14ac:dyDescent="0.2">
      <c r="A112" s="478" t="s">
        <v>501</v>
      </c>
      <c r="B112" s="479"/>
      <c r="C112" s="479"/>
      <c r="D112" s="479"/>
      <c r="E112" s="479"/>
      <c r="F112" s="479"/>
      <c r="G112" s="479"/>
      <c r="H112" s="479"/>
      <c r="I112" s="479"/>
      <c r="J112" s="479"/>
      <c r="K112" s="479"/>
      <c r="L112" s="479"/>
      <c r="M112" s="479"/>
      <c r="N112" s="479"/>
      <c r="O112" s="479"/>
      <c r="P112" s="479"/>
      <c r="Q112" s="479"/>
      <c r="R112" s="479"/>
      <c r="S112" s="479"/>
      <c r="T112" s="479"/>
      <c r="U112" s="479"/>
      <c r="V112" s="479"/>
      <c r="W112" s="479"/>
      <c r="X112" s="479"/>
    </row>
    <row r="113" spans="1:24" ht="15" x14ac:dyDescent="0.2">
      <c r="A113" s="478" t="s">
        <v>502</v>
      </c>
      <c r="B113" s="479"/>
      <c r="C113" s="479"/>
      <c r="D113" s="479"/>
      <c r="E113" s="479"/>
      <c r="F113" s="479"/>
      <c r="G113" s="479"/>
      <c r="H113" s="479"/>
      <c r="I113" s="479"/>
      <c r="J113" s="479"/>
      <c r="K113" s="479"/>
      <c r="L113" s="479"/>
      <c r="M113" s="479"/>
      <c r="N113" s="479"/>
      <c r="O113" s="479"/>
      <c r="P113" s="479"/>
      <c r="Q113" s="479"/>
      <c r="R113" s="479"/>
      <c r="S113" s="479"/>
      <c r="T113" s="479"/>
      <c r="U113" s="479"/>
      <c r="V113" s="479"/>
      <c r="W113" s="479"/>
      <c r="X113" s="479"/>
    </row>
    <row r="114" spans="1:24" ht="15" x14ac:dyDescent="0.2">
      <c r="A114" s="478" t="s">
        <v>503</v>
      </c>
      <c r="B114" s="479"/>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row>
    <row r="115" spans="1:24" ht="15" x14ac:dyDescent="0.2">
      <c r="A115" s="478" t="s">
        <v>504</v>
      </c>
      <c r="B115" s="479"/>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row>
    <row r="116" spans="1:24" ht="15" x14ac:dyDescent="0.2">
      <c r="A116" s="478" t="s">
        <v>505</v>
      </c>
      <c r="B116" s="479"/>
      <c r="C116" s="479"/>
      <c r="D116" s="479"/>
      <c r="E116" s="479"/>
      <c r="F116" s="479"/>
      <c r="G116" s="479"/>
      <c r="H116" s="479"/>
      <c r="I116" s="479"/>
      <c r="J116" s="479"/>
      <c r="K116" s="479"/>
      <c r="L116" s="479"/>
      <c r="M116" s="479"/>
      <c r="N116" s="479"/>
      <c r="O116" s="479"/>
      <c r="P116" s="479"/>
      <c r="Q116" s="479"/>
      <c r="R116" s="479"/>
      <c r="S116" s="479"/>
      <c r="T116" s="479"/>
      <c r="U116" s="479"/>
      <c r="V116" s="479"/>
      <c r="W116" s="479"/>
      <c r="X116" s="479"/>
    </row>
    <row r="117" spans="1:24" ht="15" x14ac:dyDescent="0.2">
      <c r="A117" s="478" t="s">
        <v>506</v>
      </c>
      <c r="B117" s="479"/>
      <c r="C117" s="479"/>
      <c r="D117" s="479"/>
      <c r="E117" s="479"/>
      <c r="F117" s="479"/>
      <c r="G117" s="479"/>
      <c r="H117" s="479"/>
      <c r="I117" s="479"/>
      <c r="J117" s="479"/>
      <c r="K117" s="479"/>
      <c r="L117" s="479"/>
      <c r="M117" s="479"/>
      <c r="N117" s="479"/>
      <c r="O117" s="479"/>
      <c r="P117" s="479"/>
      <c r="Q117" s="479"/>
      <c r="R117" s="479"/>
      <c r="S117" s="479"/>
      <c r="T117" s="479"/>
      <c r="U117" s="479"/>
      <c r="V117" s="479"/>
      <c r="W117" s="479"/>
      <c r="X117" s="479"/>
    </row>
  </sheetData>
  <mergeCells count="135">
    <mergeCell ref="A113:X113"/>
    <mergeCell ref="A114:X114"/>
    <mergeCell ref="A115:X115"/>
    <mergeCell ref="A116:X116"/>
    <mergeCell ref="A117:X117"/>
    <mergeCell ref="A107:X107"/>
    <mergeCell ref="A108:X108"/>
    <mergeCell ref="A109:X109"/>
    <mergeCell ref="A110:X110"/>
    <mergeCell ref="A111:X111"/>
    <mergeCell ref="A112:X112"/>
    <mergeCell ref="A99:X99"/>
    <mergeCell ref="A100:X100"/>
    <mergeCell ref="A101:X101"/>
    <mergeCell ref="A102:X102"/>
    <mergeCell ref="A104:P104"/>
    <mergeCell ref="A106:X106"/>
    <mergeCell ref="A93:X93"/>
    <mergeCell ref="A94:X94"/>
    <mergeCell ref="A95:X95"/>
    <mergeCell ref="A96:X96"/>
    <mergeCell ref="A97:X97"/>
    <mergeCell ref="A98:X98"/>
    <mergeCell ref="A86:X86"/>
    <mergeCell ref="A87:X87"/>
    <mergeCell ref="A88:X88"/>
    <mergeCell ref="A90:X90"/>
    <mergeCell ref="A91:X91"/>
    <mergeCell ref="A92:X92"/>
    <mergeCell ref="A80:X80"/>
    <mergeCell ref="A81:X81"/>
    <mergeCell ref="A82:X82"/>
    <mergeCell ref="A83:X83"/>
    <mergeCell ref="A84:X84"/>
    <mergeCell ref="A85:X85"/>
    <mergeCell ref="A73:X73"/>
    <mergeCell ref="A74:X74"/>
    <mergeCell ref="A76:X76"/>
    <mergeCell ref="A77:X77"/>
    <mergeCell ref="A78:X78"/>
    <mergeCell ref="A79:X79"/>
    <mergeCell ref="A67:X67"/>
    <mergeCell ref="A68:X68"/>
    <mergeCell ref="A69:X69"/>
    <mergeCell ref="A70:X70"/>
    <mergeCell ref="A71:X71"/>
    <mergeCell ref="A72:X72"/>
    <mergeCell ref="A61:X61"/>
    <mergeCell ref="A62:X62"/>
    <mergeCell ref="A63:X63"/>
    <mergeCell ref="A64:X64"/>
    <mergeCell ref="A65:X65"/>
    <mergeCell ref="A66:X66"/>
    <mergeCell ref="A55:X55"/>
    <mergeCell ref="A56:X56"/>
    <mergeCell ref="A57:X57"/>
    <mergeCell ref="A58:X58"/>
    <mergeCell ref="A59:X59"/>
    <mergeCell ref="A60:X60"/>
    <mergeCell ref="A49:X49"/>
    <mergeCell ref="A50:X50"/>
    <mergeCell ref="A51:X51"/>
    <mergeCell ref="A52:X52"/>
    <mergeCell ref="A53:X53"/>
    <mergeCell ref="A54:X54"/>
    <mergeCell ref="A43:X43"/>
    <mergeCell ref="A44:X44"/>
    <mergeCell ref="A45:X45"/>
    <mergeCell ref="A46:X46"/>
    <mergeCell ref="A47:X47"/>
    <mergeCell ref="A48:X48"/>
    <mergeCell ref="A37:X37"/>
    <mergeCell ref="A38:X38"/>
    <mergeCell ref="A39:X39"/>
    <mergeCell ref="A40:X40"/>
    <mergeCell ref="A41:X41"/>
    <mergeCell ref="A42:X42"/>
    <mergeCell ref="A31:X31"/>
    <mergeCell ref="A32:X32"/>
    <mergeCell ref="A33:X33"/>
    <mergeCell ref="A34:X34"/>
    <mergeCell ref="A35:X35"/>
    <mergeCell ref="A36:X36"/>
    <mergeCell ref="A25:X25"/>
    <mergeCell ref="A26:X26"/>
    <mergeCell ref="A27:X27"/>
    <mergeCell ref="A28:X28"/>
    <mergeCell ref="A29:X29"/>
    <mergeCell ref="A30:X30"/>
    <mergeCell ref="AJ8:AJ9"/>
    <mergeCell ref="AK8:AK9"/>
    <mergeCell ref="AL8:AL9"/>
    <mergeCell ref="AM8:AM9"/>
    <mergeCell ref="A22:AM22"/>
    <mergeCell ref="A24:X24"/>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K8:L8"/>
    <mergeCell ref="M8:M9"/>
    <mergeCell ref="N8:N9"/>
    <mergeCell ref="O8:O9"/>
    <mergeCell ref="P8:P9"/>
    <mergeCell ref="Q8:Q9"/>
    <mergeCell ref="A7:O7"/>
    <mergeCell ref="P7:AA7"/>
    <mergeCell ref="AB7:AM7"/>
    <mergeCell ref="A8:A9"/>
    <mergeCell ref="B8:E8"/>
    <mergeCell ref="F8:F9"/>
    <mergeCell ref="G8:G9"/>
    <mergeCell ref="H8:H9"/>
    <mergeCell ref="I8:I9"/>
    <mergeCell ref="J8:J9"/>
    <mergeCell ref="A1:AM2"/>
    <mergeCell ref="A5:L5"/>
    <mergeCell ref="M5:AC5"/>
    <mergeCell ref="AD5:AM6"/>
    <mergeCell ref="A6:L6"/>
    <mergeCell ref="M6:AC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0"/>
  <sheetViews>
    <sheetView zoomScale="80" zoomScaleNormal="80" workbookViewId="0">
      <selection activeCell="L11" sqref="L11"/>
    </sheetView>
  </sheetViews>
  <sheetFormatPr baseColWidth="10" defaultRowHeight="15" x14ac:dyDescent="0.25"/>
  <cols>
    <col min="1" max="1" width="4.28515625" style="666" customWidth="1"/>
    <col min="2" max="5" width="5.85546875" customWidth="1"/>
    <col min="6" max="6" width="17" customWidth="1"/>
    <col min="7" max="7" width="23.85546875" customWidth="1"/>
    <col min="8" max="8" width="25.7109375" customWidth="1"/>
    <col min="9" max="9" width="16" customWidth="1"/>
    <col min="16" max="27" width="10" customWidth="1"/>
  </cols>
  <sheetData>
    <row r="1" spans="1:40" s="3" customFormat="1" ht="12.75" customHeight="1" x14ac:dyDescent="0.2">
      <c r="A1" s="421" t="s">
        <v>0</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row>
    <row r="2" spans="1:40" s="3" customFormat="1" ht="15" customHeight="1" x14ac:dyDescent="0.2">
      <c r="A2" s="421"/>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row>
    <row r="3" spans="1:40" s="3" customFormat="1" ht="15" customHeight="1" x14ac:dyDescent="0.2">
      <c r="A3" s="421"/>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3" customFormat="1" ht="15.75" customHeight="1" thickBot="1" x14ac:dyDescent="0.25">
      <c r="A4" s="643"/>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row>
    <row r="5" spans="1:40" x14ac:dyDescent="0.25">
      <c r="A5" s="645" t="s">
        <v>250</v>
      </c>
      <c r="B5" s="646"/>
      <c r="C5" s="646"/>
      <c r="D5" s="646"/>
      <c r="E5" s="646"/>
      <c r="F5" s="646"/>
      <c r="G5" s="646"/>
      <c r="H5" s="646"/>
      <c r="I5" s="646"/>
      <c r="J5" s="646"/>
      <c r="K5" s="646"/>
      <c r="L5" s="647"/>
      <c r="M5" s="648" t="s">
        <v>251</v>
      </c>
      <c r="N5" s="646"/>
      <c r="O5" s="646"/>
      <c r="P5" s="646"/>
      <c r="Q5" s="646"/>
      <c r="R5" s="646"/>
      <c r="S5" s="646"/>
      <c r="T5" s="646"/>
      <c r="U5" s="646"/>
      <c r="V5" s="646"/>
      <c r="W5" s="646"/>
      <c r="X5" s="646"/>
      <c r="Y5" s="646"/>
      <c r="Z5" s="646"/>
      <c r="AA5" s="646"/>
      <c r="AB5" s="646"/>
      <c r="AC5" s="646"/>
      <c r="AD5" s="647"/>
      <c r="AE5" s="529" t="s">
        <v>252</v>
      </c>
      <c r="AF5" s="530"/>
      <c r="AG5" s="530"/>
      <c r="AH5" s="530"/>
      <c r="AI5" s="530"/>
      <c r="AJ5" s="530"/>
      <c r="AK5" s="530"/>
      <c r="AL5" s="530"/>
      <c r="AM5" s="530"/>
      <c r="AN5" s="649"/>
    </row>
    <row r="6" spans="1:40" x14ac:dyDescent="0.25">
      <c r="A6" s="650" t="s">
        <v>253</v>
      </c>
      <c r="B6" s="532"/>
      <c r="C6" s="532"/>
      <c r="D6" s="532"/>
      <c r="E6" s="532"/>
      <c r="F6" s="532"/>
      <c r="G6" s="532"/>
      <c r="H6" s="532"/>
      <c r="I6" s="532"/>
      <c r="J6" s="532"/>
      <c r="K6" s="532"/>
      <c r="L6" s="533"/>
      <c r="M6" s="531" t="s">
        <v>254</v>
      </c>
      <c r="N6" s="532"/>
      <c r="O6" s="532"/>
      <c r="P6" s="532"/>
      <c r="Q6" s="532"/>
      <c r="R6" s="532"/>
      <c r="S6" s="532"/>
      <c r="T6" s="532"/>
      <c r="U6" s="532"/>
      <c r="V6" s="532"/>
      <c r="W6" s="532"/>
      <c r="X6" s="532"/>
      <c r="Y6" s="532"/>
      <c r="Z6" s="532"/>
      <c r="AA6" s="532"/>
      <c r="AB6" s="532"/>
      <c r="AC6" s="532"/>
      <c r="AD6" s="533"/>
      <c r="AE6" s="527"/>
      <c r="AF6" s="528"/>
      <c r="AG6" s="528"/>
      <c r="AH6" s="528"/>
      <c r="AI6" s="528"/>
      <c r="AJ6" s="528"/>
      <c r="AK6" s="528"/>
      <c r="AL6" s="528"/>
      <c r="AM6" s="528"/>
      <c r="AN6" s="651"/>
    </row>
    <row r="7" spans="1:40" x14ac:dyDescent="0.25">
      <c r="A7" s="652" t="s">
        <v>6</v>
      </c>
      <c r="B7" s="534"/>
      <c r="C7" s="534"/>
      <c r="D7" s="534"/>
      <c r="E7" s="534"/>
      <c r="F7" s="534"/>
      <c r="G7" s="534"/>
      <c r="H7" s="534"/>
      <c r="I7" s="534"/>
      <c r="J7" s="534"/>
      <c r="K7" s="534"/>
      <c r="L7" s="534"/>
      <c r="M7" s="534"/>
      <c r="N7" s="534"/>
      <c r="O7" s="523"/>
      <c r="P7" s="535" t="s">
        <v>7</v>
      </c>
      <c r="Q7" s="536"/>
      <c r="R7" s="536"/>
      <c r="S7" s="536"/>
      <c r="T7" s="536"/>
      <c r="U7" s="536"/>
      <c r="V7" s="536"/>
      <c r="W7" s="536"/>
      <c r="X7" s="536"/>
      <c r="Y7" s="536"/>
      <c r="Z7" s="536"/>
      <c r="AA7" s="537"/>
      <c r="AB7" s="538" t="s">
        <v>8</v>
      </c>
      <c r="AC7" s="539"/>
      <c r="AD7" s="539"/>
      <c r="AE7" s="539"/>
      <c r="AF7" s="539"/>
      <c r="AG7" s="539"/>
      <c r="AH7" s="539"/>
      <c r="AI7" s="539"/>
      <c r="AJ7" s="539"/>
      <c r="AK7" s="539"/>
      <c r="AL7" s="539"/>
      <c r="AM7" s="539"/>
      <c r="AN7" s="653"/>
    </row>
    <row r="8" spans="1:40" x14ac:dyDescent="0.25">
      <c r="A8" s="654" t="s">
        <v>9</v>
      </c>
      <c r="B8" s="524" t="s">
        <v>10</v>
      </c>
      <c r="C8" s="525"/>
      <c r="D8" s="525"/>
      <c r="E8" s="526"/>
      <c r="F8" s="520" t="s">
        <v>11</v>
      </c>
      <c r="G8" s="520" t="s">
        <v>12</v>
      </c>
      <c r="H8" s="520" t="s">
        <v>13</v>
      </c>
      <c r="I8" s="520" t="s">
        <v>14</v>
      </c>
      <c r="J8" s="520" t="s">
        <v>15</v>
      </c>
      <c r="K8" s="522" t="s">
        <v>16</v>
      </c>
      <c r="L8" s="523"/>
      <c r="M8" s="520" t="s">
        <v>17</v>
      </c>
      <c r="N8" s="520" t="s">
        <v>75</v>
      </c>
      <c r="O8" s="520" t="s">
        <v>19</v>
      </c>
      <c r="P8" s="516" t="s">
        <v>20</v>
      </c>
      <c r="Q8" s="516" t="s">
        <v>21</v>
      </c>
      <c r="R8" s="516" t="s">
        <v>22</v>
      </c>
      <c r="S8" s="516" t="s">
        <v>23</v>
      </c>
      <c r="T8" s="516" t="s">
        <v>24</v>
      </c>
      <c r="U8" s="516" t="s">
        <v>25</v>
      </c>
      <c r="V8" s="516" t="s">
        <v>26</v>
      </c>
      <c r="W8" s="516" t="s">
        <v>27</v>
      </c>
      <c r="X8" s="516" t="s">
        <v>28</v>
      </c>
      <c r="Y8" s="516" t="s">
        <v>29</v>
      </c>
      <c r="Z8" s="516" t="s">
        <v>30</v>
      </c>
      <c r="AA8" s="516" t="s">
        <v>31</v>
      </c>
      <c r="AB8" s="518" t="s">
        <v>32</v>
      </c>
      <c r="AC8" s="514" t="s">
        <v>20</v>
      </c>
      <c r="AD8" s="514" t="s">
        <v>21</v>
      </c>
      <c r="AE8" s="514" t="s">
        <v>22</v>
      </c>
      <c r="AF8" s="514" t="s">
        <v>23</v>
      </c>
      <c r="AG8" s="514" t="s">
        <v>24</v>
      </c>
      <c r="AH8" s="514" t="s">
        <v>25</v>
      </c>
      <c r="AI8" s="514" t="s">
        <v>26</v>
      </c>
      <c r="AJ8" s="514" t="s">
        <v>27</v>
      </c>
      <c r="AK8" s="514" t="s">
        <v>28</v>
      </c>
      <c r="AL8" s="514" t="s">
        <v>29</v>
      </c>
      <c r="AM8" s="514" t="s">
        <v>30</v>
      </c>
      <c r="AN8" s="655" t="s">
        <v>31</v>
      </c>
    </row>
    <row r="9" spans="1:40" ht="24" customHeight="1" x14ac:dyDescent="0.25">
      <c r="A9" s="656"/>
      <c r="B9" s="189">
        <v>1</v>
      </c>
      <c r="C9" s="189">
        <v>2</v>
      </c>
      <c r="D9" s="189">
        <v>3</v>
      </c>
      <c r="E9" s="189">
        <v>4</v>
      </c>
      <c r="F9" s="521"/>
      <c r="G9" s="521"/>
      <c r="H9" s="521"/>
      <c r="I9" s="521"/>
      <c r="J9" s="521"/>
      <c r="K9" s="189" t="s">
        <v>33</v>
      </c>
      <c r="L9" s="189" t="s">
        <v>34</v>
      </c>
      <c r="M9" s="521"/>
      <c r="N9" s="521"/>
      <c r="O9" s="521"/>
      <c r="P9" s="517"/>
      <c r="Q9" s="517"/>
      <c r="R9" s="517"/>
      <c r="S9" s="517"/>
      <c r="T9" s="517"/>
      <c r="U9" s="517"/>
      <c r="V9" s="517"/>
      <c r="W9" s="517"/>
      <c r="X9" s="517"/>
      <c r="Y9" s="517"/>
      <c r="Z9" s="517"/>
      <c r="AA9" s="517"/>
      <c r="AB9" s="519"/>
      <c r="AC9" s="515"/>
      <c r="AD9" s="515"/>
      <c r="AE9" s="515"/>
      <c r="AF9" s="515"/>
      <c r="AG9" s="515"/>
      <c r="AH9" s="515"/>
      <c r="AI9" s="515"/>
      <c r="AJ9" s="515"/>
      <c r="AK9" s="515"/>
      <c r="AL9" s="515"/>
      <c r="AM9" s="515"/>
      <c r="AN9" s="657"/>
    </row>
    <row r="10" spans="1:40" ht="69.75" customHeight="1" x14ac:dyDescent="0.25">
      <c r="A10" s="658">
        <v>1</v>
      </c>
      <c r="B10" s="190" t="s">
        <v>76</v>
      </c>
      <c r="C10" s="191"/>
      <c r="D10" s="191"/>
      <c r="E10" s="190"/>
      <c r="F10" s="192" t="s">
        <v>255</v>
      </c>
      <c r="G10" s="190" t="s">
        <v>256</v>
      </c>
      <c r="H10" s="190" t="s">
        <v>257</v>
      </c>
      <c r="I10" s="190" t="s">
        <v>258</v>
      </c>
      <c r="J10" s="193">
        <v>1</v>
      </c>
      <c r="K10" s="190" t="s">
        <v>259</v>
      </c>
      <c r="L10" s="193" t="s">
        <v>260</v>
      </c>
      <c r="M10" s="190" t="s">
        <v>41</v>
      </c>
      <c r="N10" s="190" t="s">
        <v>261</v>
      </c>
      <c r="O10" s="190" t="s">
        <v>262</v>
      </c>
      <c r="P10" s="194">
        <v>1</v>
      </c>
      <c r="Q10" s="194">
        <v>1</v>
      </c>
      <c r="R10" s="194">
        <v>1</v>
      </c>
      <c r="S10" s="194">
        <v>1</v>
      </c>
      <c r="T10" s="194">
        <v>1</v>
      </c>
      <c r="U10" s="194">
        <v>0.25</v>
      </c>
      <c r="V10" s="194">
        <v>1</v>
      </c>
      <c r="W10" s="194">
        <v>1</v>
      </c>
      <c r="X10" s="194">
        <v>1</v>
      </c>
      <c r="Y10" s="194">
        <v>1</v>
      </c>
      <c r="Z10" s="194">
        <v>1</v>
      </c>
      <c r="AA10" s="194">
        <v>1</v>
      </c>
      <c r="AB10" s="194">
        <f>AVERAGE(P10:AA10)</f>
        <v>0.9375</v>
      </c>
      <c r="AC10" s="190" t="s">
        <v>263</v>
      </c>
      <c r="AD10" s="190" t="s">
        <v>263</v>
      </c>
      <c r="AE10" s="190" t="s">
        <v>263</v>
      </c>
      <c r="AF10" s="190" t="s">
        <v>263</v>
      </c>
      <c r="AG10" s="190"/>
      <c r="AH10" s="190"/>
      <c r="AI10" s="190"/>
      <c r="AJ10" s="195"/>
      <c r="AK10" s="195"/>
      <c r="AL10" s="195"/>
      <c r="AM10" s="195"/>
      <c r="AN10" s="659"/>
    </row>
    <row r="11" spans="1:40" ht="89.25" x14ac:dyDescent="0.25">
      <c r="A11" s="658">
        <v>2</v>
      </c>
      <c r="B11" s="190" t="s">
        <v>76</v>
      </c>
      <c r="C11" s="191"/>
      <c r="D11" s="191"/>
      <c r="E11" s="190"/>
      <c r="F11" s="192" t="s">
        <v>264</v>
      </c>
      <c r="G11" s="190" t="s">
        <v>265</v>
      </c>
      <c r="H11" s="190" t="s">
        <v>266</v>
      </c>
      <c r="I11" s="190" t="s">
        <v>258</v>
      </c>
      <c r="J11" s="193">
        <v>1</v>
      </c>
      <c r="K11" s="190" t="s">
        <v>267</v>
      </c>
      <c r="L11" s="193" t="s">
        <v>260</v>
      </c>
      <c r="M11" s="190" t="s">
        <v>41</v>
      </c>
      <c r="N11" s="190" t="s">
        <v>268</v>
      </c>
      <c r="O11" s="190" t="s">
        <v>262</v>
      </c>
      <c r="P11" s="194">
        <v>1</v>
      </c>
      <c r="Q11" s="194">
        <v>1</v>
      </c>
      <c r="R11" s="194">
        <v>1</v>
      </c>
      <c r="S11" s="194">
        <v>1</v>
      </c>
      <c r="T11" s="194">
        <v>1</v>
      </c>
      <c r="U11" s="194">
        <v>1</v>
      </c>
      <c r="V11" s="194">
        <v>1</v>
      </c>
      <c r="W11" s="194">
        <v>1</v>
      </c>
      <c r="X11" s="194">
        <v>1</v>
      </c>
      <c r="Y11" s="194">
        <v>1</v>
      </c>
      <c r="Z11" s="194">
        <v>1</v>
      </c>
      <c r="AA11" s="194">
        <v>1</v>
      </c>
      <c r="AB11" s="194">
        <f>AVERAGE(P11:AA11)</f>
        <v>1</v>
      </c>
      <c r="AC11" s="190" t="s">
        <v>263</v>
      </c>
      <c r="AD11" s="190" t="s">
        <v>263</v>
      </c>
      <c r="AE11" s="190" t="s">
        <v>263</v>
      </c>
      <c r="AF11" s="190" t="s">
        <v>263</v>
      </c>
      <c r="AG11" s="190"/>
      <c r="AH11" s="190"/>
      <c r="AI11" s="190"/>
      <c r="AJ11" s="195"/>
      <c r="AK11" s="195"/>
      <c r="AL11" s="195"/>
      <c r="AM11" s="195"/>
      <c r="AN11" s="659"/>
    </row>
    <row r="12" spans="1:40" ht="102" x14ac:dyDescent="0.25">
      <c r="A12" s="658">
        <v>3</v>
      </c>
      <c r="B12" s="190" t="s">
        <v>76</v>
      </c>
      <c r="C12" s="191"/>
      <c r="D12" s="191"/>
      <c r="E12" s="190"/>
      <c r="F12" s="192" t="s">
        <v>269</v>
      </c>
      <c r="G12" s="190" t="s">
        <v>270</v>
      </c>
      <c r="H12" s="190" t="s">
        <v>271</v>
      </c>
      <c r="I12" s="190" t="s">
        <v>258</v>
      </c>
      <c r="J12" s="193" t="s">
        <v>272</v>
      </c>
      <c r="K12" s="190" t="s">
        <v>273</v>
      </c>
      <c r="L12" s="193" t="s">
        <v>86</v>
      </c>
      <c r="M12" s="190" t="s">
        <v>41</v>
      </c>
      <c r="N12" s="190" t="s">
        <v>274</v>
      </c>
      <c r="O12" s="190" t="s">
        <v>262</v>
      </c>
      <c r="P12" s="194">
        <v>0.89</v>
      </c>
      <c r="Q12" s="194">
        <v>0.91700000000000004</v>
      </c>
      <c r="R12" s="194">
        <v>0.90900000000000003</v>
      </c>
      <c r="S12" s="194">
        <v>0.8</v>
      </c>
      <c r="T12" s="194">
        <v>0.86250000000000004</v>
      </c>
      <c r="U12" s="194">
        <v>0.86250000000000004</v>
      </c>
      <c r="V12" s="194">
        <v>0.92859999999999998</v>
      </c>
      <c r="W12" s="194">
        <v>0.92589999999999995</v>
      </c>
      <c r="X12" s="196">
        <v>0.90910000000000002</v>
      </c>
      <c r="Y12" s="194">
        <v>0.83330000000000004</v>
      </c>
      <c r="Z12" s="194">
        <v>0.83750000000000002</v>
      </c>
      <c r="AA12" s="194">
        <v>0.90239999999999998</v>
      </c>
      <c r="AB12" s="197">
        <f>AVERAGE(P12:AA12)</f>
        <v>0.88148333333333329</v>
      </c>
      <c r="AC12" s="190" t="s">
        <v>263</v>
      </c>
      <c r="AD12" s="190" t="s">
        <v>263</v>
      </c>
      <c r="AE12" s="190" t="s">
        <v>263</v>
      </c>
      <c r="AF12" s="190" t="s">
        <v>263</v>
      </c>
      <c r="AG12" s="190"/>
      <c r="AH12" s="190"/>
      <c r="AI12" s="190"/>
      <c r="AJ12" s="195"/>
      <c r="AK12" s="195"/>
      <c r="AL12" s="195"/>
      <c r="AM12" s="195"/>
      <c r="AN12" s="659"/>
    </row>
    <row r="13" spans="1:40" ht="15.75" thickBot="1" x14ac:dyDescent="0.3">
      <c r="A13" s="660" t="s">
        <v>65</v>
      </c>
      <c r="B13" s="661"/>
      <c r="C13" s="661"/>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1"/>
      <c r="AL13" s="661"/>
      <c r="AM13" s="661"/>
      <c r="AN13" s="662"/>
    </row>
    <row r="14" spans="1:40" x14ac:dyDescent="0.25">
      <c r="A14" s="505" t="s">
        <v>275</v>
      </c>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7"/>
    </row>
    <row r="15" spans="1:40" x14ac:dyDescent="0.25">
      <c r="A15" s="508"/>
      <c r="B15" s="509"/>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10"/>
    </row>
    <row r="16" spans="1:40" x14ac:dyDescent="0.25">
      <c r="A16" s="508"/>
      <c r="B16" s="509"/>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c r="AM16" s="509"/>
      <c r="AN16" s="510"/>
    </row>
    <row r="17" spans="1:40" x14ac:dyDescent="0.25">
      <c r="A17" s="508"/>
      <c r="B17" s="509"/>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c r="AL17" s="509"/>
      <c r="AM17" s="509"/>
      <c r="AN17" s="510"/>
    </row>
    <row r="18" spans="1:40" x14ac:dyDescent="0.25">
      <c r="A18" s="508"/>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10"/>
    </row>
    <row r="19" spans="1:40" x14ac:dyDescent="0.25">
      <c r="A19" s="508"/>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09"/>
      <c r="AN19" s="510"/>
    </row>
    <row r="20" spans="1:40" x14ac:dyDescent="0.25">
      <c r="A20" s="511"/>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2"/>
      <c r="AL20" s="512"/>
      <c r="AM20" s="512"/>
      <c r="AN20" s="513"/>
    </row>
    <row r="21" spans="1:40" x14ac:dyDescent="0.25">
      <c r="A21" s="663" t="s">
        <v>507</v>
      </c>
      <c r="B21" s="663"/>
      <c r="C21" s="663"/>
      <c r="D21" s="663"/>
      <c r="E21" s="663"/>
      <c r="F21" s="663"/>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row>
    <row r="22" spans="1:40" x14ac:dyDescent="0.25">
      <c r="A22" s="664"/>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row>
    <row r="23" spans="1:40" x14ac:dyDescent="0.25">
      <c r="A23" s="664"/>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c r="AM23" s="664"/>
      <c r="AN23" s="664"/>
    </row>
    <row r="24" spans="1:40" x14ac:dyDescent="0.25">
      <c r="A24" s="665" t="s">
        <v>508</v>
      </c>
      <c r="B24" s="665"/>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5"/>
      <c r="AL24" s="665"/>
      <c r="AM24" s="665"/>
      <c r="AN24" s="665"/>
    </row>
    <row r="25" spans="1:40" x14ac:dyDescent="0.25">
      <c r="A25" s="665"/>
      <c r="B25" s="665"/>
      <c r="C25" s="665"/>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row>
    <row r="26" spans="1:40" x14ac:dyDescent="0.25">
      <c r="A26" s="665"/>
      <c r="B26" s="665"/>
      <c r="C26" s="665"/>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5"/>
      <c r="AL26" s="665"/>
      <c r="AM26" s="665"/>
      <c r="AN26" s="665"/>
    </row>
    <row r="27" spans="1:40" x14ac:dyDescent="0.25">
      <c r="A27" s="665"/>
      <c r="B27" s="665"/>
      <c r="C27" s="665"/>
      <c r="D27" s="665"/>
      <c r="E27" s="665"/>
      <c r="F27" s="665"/>
      <c r="G27" s="665"/>
      <c r="H27" s="665"/>
      <c r="I27" s="665"/>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65"/>
      <c r="AL27" s="665"/>
      <c r="AM27" s="665"/>
      <c r="AN27" s="665"/>
    </row>
    <row r="28" spans="1:40" x14ac:dyDescent="0.25">
      <c r="A28" s="664" t="s">
        <v>509</v>
      </c>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row>
    <row r="29" spans="1:40" x14ac:dyDescent="0.25">
      <c r="A29" s="664"/>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4"/>
      <c r="AL29" s="664"/>
      <c r="AM29" s="664"/>
      <c r="AN29" s="664"/>
    </row>
    <row r="30" spans="1:40" x14ac:dyDescent="0.25">
      <c r="A30" s="664"/>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664"/>
      <c r="AK30" s="664"/>
      <c r="AL30" s="664"/>
      <c r="AM30" s="664"/>
      <c r="AN30" s="664"/>
    </row>
  </sheetData>
  <mergeCells count="50">
    <mergeCell ref="A14:AN20"/>
    <mergeCell ref="A21:AN23"/>
    <mergeCell ref="A24:AN27"/>
    <mergeCell ref="A28:AN30"/>
    <mergeCell ref="AJ8:AJ9"/>
    <mergeCell ref="AK8:AK9"/>
    <mergeCell ref="AL8:AL9"/>
    <mergeCell ref="AM8:AM9"/>
    <mergeCell ref="AN8:AN9"/>
    <mergeCell ref="A13:AN13"/>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K8:L8"/>
    <mergeCell ref="M8:M9"/>
    <mergeCell ref="N8:N9"/>
    <mergeCell ref="O8:O9"/>
    <mergeCell ref="P8:P9"/>
    <mergeCell ref="Q8:Q9"/>
    <mergeCell ref="A7:O7"/>
    <mergeCell ref="P7:AA7"/>
    <mergeCell ref="AB7:AN7"/>
    <mergeCell ref="A8:A9"/>
    <mergeCell ref="B8:E8"/>
    <mergeCell ref="F8:F9"/>
    <mergeCell ref="G8:G9"/>
    <mergeCell ref="H8:H9"/>
    <mergeCell ref="I8:I9"/>
    <mergeCell ref="J8:J9"/>
    <mergeCell ref="A1:AN4"/>
    <mergeCell ref="A5:L5"/>
    <mergeCell ref="M5:AD5"/>
    <mergeCell ref="AE5:AN6"/>
    <mergeCell ref="A6:L6"/>
    <mergeCell ref="M6:AD6"/>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2"/>
  <sheetViews>
    <sheetView zoomScale="90" zoomScaleNormal="90" zoomScalePageLayoutView="40" workbookViewId="0">
      <selection activeCell="I8" sqref="I8"/>
    </sheetView>
  </sheetViews>
  <sheetFormatPr baseColWidth="10" defaultColWidth="6.7109375" defaultRowHeight="12.75" x14ac:dyDescent="0.2"/>
  <cols>
    <col min="1" max="1" width="3.7109375" style="34" customWidth="1"/>
    <col min="2" max="2" width="5" style="34" customWidth="1"/>
    <col min="3" max="5" width="4.7109375" style="34" customWidth="1"/>
    <col min="6" max="6" width="12.7109375" style="34" customWidth="1"/>
    <col min="7" max="7" width="10.5703125" style="34" customWidth="1"/>
    <col min="8" max="8" width="15.7109375" style="34" customWidth="1"/>
    <col min="9" max="9" width="13.7109375" style="34" customWidth="1"/>
    <col min="10" max="11" width="6.140625" style="34" customWidth="1"/>
    <col min="12" max="12" width="7.7109375" style="34" customWidth="1"/>
    <col min="13" max="13" width="9.5703125" style="34" customWidth="1"/>
    <col min="14" max="14" width="21.42578125" style="34" customWidth="1"/>
    <col min="15" max="15" width="15.42578125" style="34" customWidth="1"/>
    <col min="16" max="20" width="6.7109375" style="34"/>
    <col min="21" max="21" width="6.7109375" style="34" customWidth="1"/>
    <col min="22" max="27" width="6.7109375" style="34"/>
    <col min="28" max="28" width="9.7109375" style="34" customWidth="1"/>
    <col min="29" max="40" width="6.7109375" style="34"/>
    <col min="41" max="256" width="6.7109375" style="3"/>
    <col min="257" max="257" width="3.7109375" style="3" customWidth="1"/>
    <col min="258" max="258" width="5" style="3" customWidth="1"/>
    <col min="259" max="261" width="4.7109375" style="3" customWidth="1"/>
    <col min="262" max="262" width="12.7109375" style="3" customWidth="1"/>
    <col min="263" max="263" width="10.5703125" style="3" customWidth="1"/>
    <col min="264" max="264" width="15.7109375" style="3" customWidth="1"/>
    <col min="265" max="265" width="13.7109375" style="3" customWidth="1"/>
    <col min="266" max="267" width="6.140625" style="3" customWidth="1"/>
    <col min="268" max="268" width="7.7109375" style="3" customWidth="1"/>
    <col min="269" max="269" width="9.5703125" style="3" customWidth="1"/>
    <col min="270" max="270" width="21.42578125" style="3" customWidth="1"/>
    <col min="271" max="271" width="15.42578125" style="3" customWidth="1"/>
    <col min="272" max="276" width="6.7109375" style="3"/>
    <col min="277" max="277" width="6.7109375" style="3" customWidth="1"/>
    <col min="278" max="283" width="6.7109375" style="3"/>
    <col min="284" max="284" width="9.7109375" style="3" customWidth="1"/>
    <col min="285" max="512" width="6.7109375" style="3"/>
    <col min="513" max="513" width="3.7109375" style="3" customWidth="1"/>
    <col min="514" max="514" width="5" style="3" customWidth="1"/>
    <col min="515" max="517" width="4.7109375" style="3" customWidth="1"/>
    <col min="518" max="518" width="12.7109375" style="3" customWidth="1"/>
    <col min="519" max="519" width="10.5703125" style="3" customWidth="1"/>
    <col min="520" max="520" width="15.7109375" style="3" customWidth="1"/>
    <col min="521" max="521" width="13.7109375" style="3" customWidth="1"/>
    <col min="522" max="523" width="6.140625" style="3" customWidth="1"/>
    <col min="524" max="524" width="7.7109375" style="3" customWidth="1"/>
    <col min="525" max="525" width="9.5703125" style="3" customWidth="1"/>
    <col min="526" max="526" width="21.42578125" style="3" customWidth="1"/>
    <col min="527" max="527" width="15.42578125" style="3" customWidth="1"/>
    <col min="528" max="532" width="6.7109375" style="3"/>
    <col min="533" max="533" width="6.7109375" style="3" customWidth="1"/>
    <col min="534" max="539" width="6.7109375" style="3"/>
    <col min="540" max="540" width="9.7109375" style="3" customWidth="1"/>
    <col min="541" max="768" width="6.7109375" style="3"/>
    <col min="769" max="769" width="3.7109375" style="3" customWidth="1"/>
    <col min="770" max="770" width="5" style="3" customWidth="1"/>
    <col min="771" max="773" width="4.7109375" style="3" customWidth="1"/>
    <col min="774" max="774" width="12.7109375" style="3" customWidth="1"/>
    <col min="775" max="775" width="10.5703125" style="3" customWidth="1"/>
    <col min="776" max="776" width="15.7109375" style="3" customWidth="1"/>
    <col min="777" max="777" width="13.7109375" style="3" customWidth="1"/>
    <col min="778" max="779" width="6.140625" style="3" customWidth="1"/>
    <col min="780" max="780" width="7.7109375" style="3" customWidth="1"/>
    <col min="781" max="781" width="9.5703125" style="3" customWidth="1"/>
    <col min="782" max="782" width="21.42578125" style="3" customWidth="1"/>
    <col min="783" max="783" width="15.42578125" style="3" customWidth="1"/>
    <col min="784" max="788" width="6.7109375" style="3"/>
    <col min="789" max="789" width="6.7109375" style="3" customWidth="1"/>
    <col min="790" max="795" width="6.7109375" style="3"/>
    <col min="796" max="796" width="9.7109375" style="3" customWidth="1"/>
    <col min="797" max="1024" width="6.7109375" style="3"/>
    <col min="1025" max="1025" width="3.7109375" style="3" customWidth="1"/>
    <col min="1026" max="1026" width="5" style="3" customWidth="1"/>
    <col min="1027" max="1029" width="4.7109375" style="3" customWidth="1"/>
    <col min="1030" max="1030" width="12.7109375" style="3" customWidth="1"/>
    <col min="1031" max="1031" width="10.5703125" style="3" customWidth="1"/>
    <col min="1032" max="1032" width="15.7109375" style="3" customWidth="1"/>
    <col min="1033" max="1033" width="13.7109375" style="3" customWidth="1"/>
    <col min="1034" max="1035" width="6.140625" style="3" customWidth="1"/>
    <col min="1036" max="1036" width="7.7109375" style="3" customWidth="1"/>
    <col min="1037" max="1037" width="9.5703125" style="3" customWidth="1"/>
    <col min="1038" max="1038" width="21.42578125" style="3" customWidth="1"/>
    <col min="1039" max="1039" width="15.42578125" style="3" customWidth="1"/>
    <col min="1040" max="1044" width="6.7109375" style="3"/>
    <col min="1045" max="1045" width="6.7109375" style="3" customWidth="1"/>
    <col min="1046" max="1051" width="6.7109375" style="3"/>
    <col min="1052" max="1052" width="9.7109375" style="3" customWidth="1"/>
    <col min="1053" max="1280" width="6.7109375" style="3"/>
    <col min="1281" max="1281" width="3.7109375" style="3" customWidth="1"/>
    <col min="1282" max="1282" width="5" style="3" customWidth="1"/>
    <col min="1283" max="1285" width="4.7109375" style="3" customWidth="1"/>
    <col min="1286" max="1286" width="12.7109375" style="3" customWidth="1"/>
    <col min="1287" max="1287" width="10.5703125" style="3" customWidth="1"/>
    <col min="1288" max="1288" width="15.7109375" style="3" customWidth="1"/>
    <col min="1289" max="1289" width="13.7109375" style="3" customWidth="1"/>
    <col min="1290" max="1291" width="6.140625" style="3" customWidth="1"/>
    <col min="1292" max="1292" width="7.7109375" style="3" customWidth="1"/>
    <col min="1293" max="1293" width="9.5703125" style="3" customWidth="1"/>
    <col min="1294" max="1294" width="21.42578125" style="3" customWidth="1"/>
    <col min="1295" max="1295" width="15.42578125" style="3" customWidth="1"/>
    <col min="1296" max="1300" width="6.7109375" style="3"/>
    <col min="1301" max="1301" width="6.7109375" style="3" customWidth="1"/>
    <col min="1302" max="1307" width="6.7109375" style="3"/>
    <col min="1308" max="1308" width="9.7109375" style="3" customWidth="1"/>
    <col min="1309" max="1536" width="6.7109375" style="3"/>
    <col min="1537" max="1537" width="3.7109375" style="3" customWidth="1"/>
    <col min="1538" max="1538" width="5" style="3" customWidth="1"/>
    <col min="1539" max="1541" width="4.7109375" style="3" customWidth="1"/>
    <col min="1542" max="1542" width="12.7109375" style="3" customWidth="1"/>
    <col min="1543" max="1543" width="10.5703125" style="3" customWidth="1"/>
    <col min="1544" max="1544" width="15.7109375" style="3" customWidth="1"/>
    <col min="1545" max="1545" width="13.7109375" style="3" customWidth="1"/>
    <col min="1546" max="1547" width="6.140625" style="3" customWidth="1"/>
    <col min="1548" max="1548" width="7.7109375" style="3" customWidth="1"/>
    <col min="1549" max="1549" width="9.5703125" style="3" customWidth="1"/>
    <col min="1550" max="1550" width="21.42578125" style="3" customWidth="1"/>
    <col min="1551" max="1551" width="15.42578125" style="3" customWidth="1"/>
    <col min="1552" max="1556" width="6.7109375" style="3"/>
    <col min="1557" max="1557" width="6.7109375" style="3" customWidth="1"/>
    <col min="1558" max="1563" width="6.7109375" style="3"/>
    <col min="1564" max="1564" width="9.7109375" style="3" customWidth="1"/>
    <col min="1565" max="1792" width="6.7109375" style="3"/>
    <col min="1793" max="1793" width="3.7109375" style="3" customWidth="1"/>
    <col min="1794" max="1794" width="5" style="3" customWidth="1"/>
    <col min="1795" max="1797" width="4.7109375" style="3" customWidth="1"/>
    <col min="1798" max="1798" width="12.7109375" style="3" customWidth="1"/>
    <col min="1799" max="1799" width="10.5703125" style="3" customWidth="1"/>
    <col min="1800" max="1800" width="15.7109375" style="3" customWidth="1"/>
    <col min="1801" max="1801" width="13.7109375" style="3" customWidth="1"/>
    <col min="1802" max="1803" width="6.140625" style="3" customWidth="1"/>
    <col min="1804" max="1804" width="7.7109375" style="3" customWidth="1"/>
    <col min="1805" max="1805" width="9.5703125" style="3" customWidth="1"/>
    <col min="1806" max="1806" width="21.42578125" style="3" customWidth="1"/>
    <col min="1807" max="1807" width="15.42578125" style="3" customWidth="1"/>
    <col min="1808" max="1812" width="6.7109375" style="3"/>
    <col min="1813" max="1813" width="6.7109375" style="3" customWidth="1"/>
    <col min="1814" max="1819" width="6.7109375" style="3"/>
    <col min="1820" max="1820" width="9.7109375" style="3" customWidth="1"/>
    <col min="1821" max="2048" width="6.7109375" style="3"/>
    <col min="2049" max="2049" width="3.7109375" style="3" customWidth="1"/>
    <col min="2050" max="2050" width="5" style="3" customWidth="1"/>
    <col min="2051" max="2053" width="4.7109375" style="3" customWidth="1"/>
    <col min="2054" max="2054" width="12.7109375" style="3" customWidth="1"/>
    <col min="2055" max="2055" width="10.5703125" style="3" customWidth="1"/>
    <col min="2056" max="2056" width="15.7109375" style="3" customWidth="1"/>
    <col min="2057" max="2057" width="13.7109375" style="3" customWidth="1"/>
    <col min="2058" max="2059" width="6.140625" style="3" customWidth="1"/>
    <col min="2060" max="2060" width="7.7109375" style="3" customWidth="1"/>
    <col min="2061" max="2061" width="9.5703125" style="3" customWidth="1"/>
    <col min="2062" max="2062" width="21.42578125" style="3" customWidth="1"/>
    <col min="2063" max="2063" width="15.42578125" style="3" customWidth="1"/>
    <col min="2064" max="2068" width="6.7109375" style="3"/>
    <col min="2069" max="2069" width="6.7109375" style="3" customWidth="1"/>
    <col min="2070" max="2075" width="6.7109375" style="3"/>
    <col min="2076" max="2076" width="9.7109375" style="3" customWidth="1"/>
    <col min="2077" max="2304" width="6.7109375" style="3"/>
    <col min="2305" max="2305" width="3.7109375" style="3" customWidth="1"/>
    <col min="2306" max="2306" width="5" style="3" customWidth="1"/>
    <col min="2307" max="2309" width="4.7109375" style="3" customWidth="1"/>
    <col min="2310" max="2310" width="12.7109375" style="3" customWidth="1"/>
    <col min="2311" max="2311" width="10.5703125" style="3" customWidth="1"/>
    <col min="2312" max="2312" width="15.7109375" style="3" customWidth="1"/>
    <col min="2313" max="2313" width="13.7109375" style="3" customWidth="1"/>
    <col min="2314" max="2315" width="6.140625" style="3" customWidth="1"/>
    <col min="2316" max="2316" width="7.7109375" style="3" customWidth="1"/>
    <col min="2317" max="2317" width="9.5703125" style="3" customWidth="1"/>
    <col min="2318" max="2318" width="21.42578125" style="3" customWidth="1"/>
    <col min="2319" max="2319" width="15.42578125" style="3" customWidth="1"/>
    <col min="2320" max="2324" width="6.7109375" style="3"/>
    <col min="2325" max="2325" width="6.7109375" style="3" customWidth="1"/>
    <col min="2326" max="2331" width="6.7109375" style="3"/>
    <col min="2332" max="2332" width="9.7109375" style="3" customWidth="1"/>
    <col min="2333" max="2560" width="6.7109375" style="3"/>
    <col min="2561" max="2561" width="3.7109375" style="3" customWidth="1"/>
    <col min="2562" max="2562" width="5" style="3" customWidth="1"/>
    <col min="2563" max="2565" width="4.7109375" style="3" customWidth="1"/>
    <col min="2566" max="2566" width="12.7109375" style="3" customWidth="1"/>
    <col min="2567" max="2567" width="10.5703125" style="3" customWidth="1"/>
    <col min="2568" max="2568" width="15.7109375" style="3" customWidth="1"/>
    <col min="2569" max="2569" width="13.7109375" style="3" customWidth="1"/>
    <col min="2570" max="2571" width="6.140625" style="3" customWidth="1"/>
    <col min="2572" max="2572" width="7.7109375" style="3" customWidth="1"/>
    <col min="2573" max="2573" width="9.5703125" style="3" customWidth="1"/>
    <col min="2574" max="2574" width="21.42578125" style="3" customWidth="1"/>
    <col min="2575" max="2575" width="15.42578125" style="3" customWidth="1"/>
    <col min="2576" max="2580" width="6.7109375" style="3"/>
    <col min="2581" max="2581" width="6.7109375" style="3" customWidth="1"/>
    <col min="2582" max="2587" width="6.7109375" style="3"/>
    <col min="2588" max="2588" width="9.7109375" style="3" customWidth="1"/>
    <col min="2589" max="2816" width="6.7109375" style="3"/>
    <col min="2817" max="2817" width="3.7109375" style="3" customWidth="1"/>
    <col min="2818" max="2818" width="5" style="3" customWidth="1"/>
    <col min="2819" max="2821" width="4.7109375" style="3" customWidth="1"/>
    <col min="2822" max="2822" width="12.7109375" style="3" customWidth="1"/>
    <col min="2823" max="2823" width="10.5703125" style="3" customWidth="1"/>
    <col min="2824" max="2824" width="15.7109375" style="3" customWidth="1"/>
    <col min="2825" max="2825" width="13.7109375" style="3" customWidth="1"/>
    <col min="2826" max="2827" width="6.140625" style="3" customWidth="1"/>
    <col min="2828" max="2828" width="7.7109375" style="3" customWidth="1"/>
    <col min="2829" max="2829" width="9.5703125" style="3" customWidth="1"/>
    <col min="2830" max="2830" width="21.42578125" style="3" customWidth="1"/>
    <col min="2831" max="2831" width="15.42578125" style="3" customWidth="1"/>
    <col min="2832" max="2836" width="6.7109375" style="3"/>
    <col min="2837" max="2837" width="6.7109375" style="3" customWidth="1"/>
    <col min="2838" max="2843" width="6.7109375" style="3"/>
    <col min="2844" max="2844" width="9.7109375" style="3" customWidth="1"/>
    <col min="2845" max="3072" width="6.7109375" style="3"/>
    <col min="3073" max="3073" width="3.7109375" style="3" customWidth="1"/>
    <col min="3074" max="3074" width="5" style="3" customWidth="1"/>
    <col min="3075" max="3077" width="4.7109375" style="3" customWidth="1"/>
    <col min="3078" max="3078" width="12.7109375" style="3" customWidth="1"/>
    <col min="3079" max="3079" width="10.5703125" style="3" customWidth="1"/>
    <col min="3080" max="3080" width="15.7109375" style="3" customWidth="1"/>
    <col min="3081" max="3081" width="13.7109375" style="3" customWidth="1"/>
    <col min="3082" max="3083" width="6.140625" style="3" customWidth="1"/>
    <col min="3084" max="3084" width="7.7109375" style="3" customWidth="1"/>
    <col min="3085" max="3085" width="9.5703125" style="3" customWidth="1"/>
    <col min="3086" max="3086" width="21.42578125" style="3" customWidth="1"/>
    <col min="3087" max="3087" width="15.42578125" style="3" customWidth="1"/>
    <col min="3088" max="3092" width="6.7109375" style="3"/>
    <col min="3093" max="3093" width="6.7109375" style="3" customWidth="1"/>
    <col min="3094" max="3099" width="6.7109375" style="3"/>
    <col min="3100" max="3100" width="9.7109375" style="3" customWidth="1"/>
    <col min="3101" max="3328" width="6.7109375" style="3"/>
    <col min="3329" max="3329" width="3.7109375" style="3" customWidth="1"/>
    <col min="3330" max="3330" width="5" style="3" customWidth="1"/>
    <col min="3331" max="3333" width="4.7109375" style="3" customWidth="1"/>
    <col min="3334" max="3334" width="12.7109375" style="3" customWidth="1"/>
    <col min="3335" max="3335" width="10.5703125" style="3" customWidth="1"/>
    <col min="3336" max="3336" width="15.7109375" style="3" customWidth="1"/>
    <col min="3337" max="3337" width="13.7109375" style="3" customWidth="1"/>
    <col min="3338" max="3339" width="6.140625" style="3" customWidth="1"/>
    <col min="3340" max="3340" width="7.7109375" style="3" customWidth="1"/>
    <col min="3341" max="3341" width="9.5703125" style="3" customWidth="1"/>
    <col min="3342" max="3342" width="21.42578125" style="3" customWidth="1"/>
    <col min="3343" max="3343" width="15.42578125" style="3" customWidth="1"/>
    <col min="3344" max="3348" width="6.7109375" style="3"/>
    <col min="3349" max="3349" width="6.7109375" style="3" customWidth="1"/>
    <col min="3350" max="3355" width="6.7109375" style="3"/>
    <col min="3356" max="3356" width="9.7109375" style="3" customWidth="1"/>
    <col min="3357" max="3584" width="6.7109375" style="3"/>
    <col min="3585" max="3585" width="3.7109375" style="3" customWidth="1"/>
    <col min="3586" max="3586" width="5" style="3" customWidth="1"/>
    <col min="3587" max="3589" width="4.7109375" style="3" customWidth="1"/>
    <col min="3590" max="3590" width="12.7109375" style="3" customWidth="1"/>
    <col min="3591" max="3591" width="10.5703125" style="3" customWidth="1"/>
    <col min="3592" max="3592" width="15.7109375" style="3" customWidth="1"/>
    <col min="3593" max="3593" width="13.7109375" style="3" customWidth="1"/>
    <col min="3594" max="3595" width="6.140625" style="3" customWidth="1"/>
    <col min="3596" max="3596" width="7.7109375" style="3" customWidth="1"/>
    <col min="3597" max="3597" width="9.5703125" style="3" customWidth="1"/>
    <col min="3598" max="3598" width="21.42578125" style="3" customWidth="1"/>
    <col min="3599" max="3599" width="15.42578125" style="3" customWidth="1"/>
    <col min="3600" max="3604" width="6.7109375" style="3"/>
    <col min="3605" max="3605" width="6.7109375" style="3" customWidth="1"/>
    <col min="3606" max="3611" width="6.7109375" style="3"/>
    <col min="3612" max="3612" width="9.7109375" style="3" customWidth="1"/>
    <col min="3613" max="3840" width="6.7109375" style="3"/>
    <col min="3841" max="3841" width="3.7109375" style="3" customWidth="1"/>
    <col min="3842" max="3842" width="5" style="3" customWidth="1"/>
    <col min="3843" max="3845" width="4.7109375" style="3" customWidth="1"/>
    <col min="3846" max="3846" width="12.7109375" style="3" customWidth="1"/>
    <col min="3847" max="3847" width="10.5703125" style="3" customWidth="1"/>
    <col min="3848" max="3848" width="15.7109375" style="3" customWidth="1"/>
    <col min="3849" max="3849" width="13.7109375" style="3" customWidth="1"/>
    <col min="3850" max="3851" width="6.140625" style="3" customWidth="1"/>
    <col min="3852" max="3852" width="7.7109375" style="3" customWidth="1"/>
    <col min="3853" max="3853" width="9.5703125" style="3" customWidth="1"/>
    <col min="3854" max="3854" width="21.42578125" style="3" customWidth="1"/>
    <col min="3855" max="3855" width="15.42578125" style="3" customWidth="1"/>
    <col min="3856" max="3860" width="6.7109375" style="3"/>
    <col min="3861" max="3861" width="6.7109375" style="3" customWidth="1"/>
    <col min="3862" max="3867" width="6.7109375" style="3"/>
    <col min="3868" max="3868" width="9.7109375" style="3" customWidth="1"/>
    <col min="3869" max="4096" width="6.7109375" style="3"/>
    <col min="4097" max="4097" width="3.7109375" style="3" customWidth="1"/>
    <col min="4098" max="4098" width="5" style="3" customWidth="1"/>
    <col min="4099" max="4101" width="4.7109375" style="3" customWidth="1"/>
    <col min="4102" max="4102" width="12.7109375" style="3" customWidth="1"/>
    <col min="4103" max="4103" width="10.5703125" style="3" customWidth="1"/>
    <col min="4104" max="4104" width="15.7109375" style="3" customWidth="1"/>
    <col min="4105" max="4105" width="13.7109375" style="3" customWidth="1"/>
    <col min="4106" max="4107" width="6.140625" style="3" customWidth="1"/>
    <col min="4108" max="4108" width="7.7109375" style="3" customWidth="1"/>
    <col min="4109" max="4109" width="9.5703125" style="3" customWidth="1"/>
    <col min="4110" max="4110" width="21.42578125" style="3" customWidth="1"/>
    <col min="4111" max="4111" width="15.42578125" style="3" customWidth="1"/>
    <col min="4112" max="4116" width="6.7109375" style="3"/>
    <col min="4117" max="4117" width="6.7109375" style="3" customWidth="1"/>
    <col min="4118" max="4123" width="6.7109375" style="3"/>
    <col min="4124" max="4124" width="9.7109375" style="3" customWidth="1"/>
    <col min="4125" max="4352" width="6.7109375" style="3"/>
    <col min="4353" max="4353" width="3.7109375" style="3" customWidth="1"/>
    <col min="4354" max="4354" width="5" style="3" customWidth="1"/>
    <col min="4355" max="4357" width="4.7109375" style="3" customWidth="1"/>
    <col min="4358" max="4358" width="12.7109375" style="3" customWidth="1"/>
    <col min="4359" max="4359" width="10.5703125" style="3" customWidth="1"/>
    <col min="4360" max="4360" width="15.7109375" style="3" customWidth="1"/>
    <col min="4361" max="4361" width="13.7109375" style="3" customWidth="1"/>
    <col min="4362" max="4363" width="6.140625" style="3" customWidth="1"/>
    <col min="4364" max="4364" width="7.7109375" style="3" customWidth="1"/>
    <col min="4365" max="4365" width="9.5703125" style="3" customWidth="1"/>
    <col min="4366" max="4366" width="21.42578125" style="3" customWidth="1"/>
    <col min="4367" max="4367" width="15.42578125" style="3" customWidth="1"/>
    <col min="4368" max="4372" width="6.7109375" style="3"/>
    <col min="4373" max="4373" width="6.7109375" style="3" customWidth="1"/>
    <col min="4374" max="4379" width="6.7109375" style="3"/>
    <col min="4380" max="4380" width="9.7109375" style="3" customWidth="1"/>
    <col min="4381" max="4608" width="6.7109375" style="3"/>
    <col min="4609" max="4609" width="3.7109375" style="3" customWidth="1"/>
    <col min="4610" max="4610" width="5" style="3" customWidth="1"/>
    <col min="4611" max="4613" width="4.7109375" style="3" customWidth="1"/>
    <col min="4614" max="4614" width="12.7109375" style="3" customWidth="1"/>
    <col min="4615" max="4615" width="10.5703125" style="3" customWidth="1"/>
    <col min="4616" max="4616" width="15.7109375" style="3" customWidth="1"/>
    <col min="4617" max="4617" width="13.7109375" style="3" customWidth="1"/>
    <col min="4618" max="4619" width="6.140625" style="3" customWidth="1"/>
    <col min="4620" max="4620" width="7.7109375" style="3" customWidth="1"/>
    <col min="4621" max="4621" width="9.5703125" style="3" customWidth="1"/>
    <col min="4622" max="4622" width="21.42578125" style="3" customWidth="1"/>
    <col min="4623" max="4623" width="15.42578125" style="3" customWidth="1"/>
    <col min="4624" max="4628" width="6.7109375" style="3"/>
    <col min="4629" max="4629" width="6.7109375" style="3" customWidth="1"/>
    <col min="4630" max="4635" width="6.7109375" style="3"/>
    <col min="4636" max="4636" width="9.7109375" style="3" customWidth="1"/>
    <col min="4637" max="4864" width="6.7109375" style="3"/>
    <col min="4865" max="4865" width="3.7109375" style="3" customWidth="1"/>
    <col min="4866" max="4866" width="5" style="3" customWidth="1"/>
    <col min="4867" max="4869" width="4.7109375" style="3" customWidth="1"/>
    <col min="4870" max="4870" width="12.7109375" style="3" customWidth="1"/>
    <col min="4871" max="4871" width="10.5703125" style="3" customWidth="1"/>
    <col min="4872" max="4872" width="15.7109375" style="3" customWidth="1"/>
    <col min="4873" max="4873" width="13.7109375" style="3" customWidth="1"/>
    <col min="4874" max="4875" width="6.140625" style="3" customWidth="1"/>
    <col min="4876" max="4876" width="7.7109375" style="3" customWidth="1"/>
    <col min="4877" max="4877" width="9.5703125" style="3" customWidth="1"/>
    <col min="4878" max="4878" width="21.42578125" style="3" customWidth="1"/>
    <col min="4879" max="4879" width="15.42578125" style="3" customWidth="1"/>
    <col min="4880" max="4884" width="6.7109375" style="3"/>
    <col min="4885" max="4885" width="6.7109375" style="3" customWidth="1"/>
    <col min="4886" max="4891" width="6.7109375" style="3"/>
    <col min="4892" max="4892" width="9.7109375" style="3" customWidth="1"/>
    <col min="4893" max="5120" width="6.7109375" style="3"/>
    <col min="5121" max="5121" width="3.7109375" style="3" customWidth="1"/>
    <col min="5122" max="5122" width="5" style="3" customWidth="1"/>
    <col min="5123" max="5125" width="4.7109375" style="3" customWidth="1"/>
    <col min="5126" max="5126" width="12.7109375" style="3" customWidth="1"/>
    <col min="5127" max="5127" width="10.5703125" style="3" customWidth="1"/>
    <col min="5128" max="5128" width="15.7109375" style="3" customWidth="1"/>
    <col min="5129" max="5129" width="13.7109375" style="3" customWidth="1"/>
    <col min="5130" max="5131" width="6.140625" style="3" customWidth="1"/>
    <col min="5132" max="5132" width="7.7109375" style="3" customWidth="1"/>
    <col min="5133" max="5133" width="9.5703125" style="3" customWidth="1"/>
    <col min="5134" max="5134" width="21.42578125" style="3" customWidth="1"/>
    <col min="5135" max="5135" width="15.42578125" style="3" customWidth="1"/>
    <col min="5136" max="5140" width="6.7109375" style="3"/>
    <col min="5141" max="5141" width="6.7109375" style="3" customWidth="1"/>
    <col min="5142" max="5147" width="6.7109375" style="3"/>
    <col min="5148" max="5148" width="9.7109375" style="3" customWidth="1"/>
    <col min="5149" max="5376" width="6.7109375" style="3"/>
    <col min="5377" max="5377" width="3.7109375" style="3" customWidth="1"/>
    <col min="5378" max="5378" width="5" style="3" customWidth="1"/>
    <col min="5379" max="5381" width="4.7109375" style="3" customWidth="1"/>
    <col min="5382" max="5382" width="12.7109375" style="3" customWidth="1"/>
    <col min="5383" max="5383" width="10.5703125" style="3" customWidth="1"/>
    <col min="5384" max="5384" width="15.7109375" style="3" customWidth="1"/>
    <col min="5385" max="5385" width="13.7109375" style="3" customWidth="1"/>
    <col min="5386" max="5387" width="6.140625" style="3" customWidth="1"/>
    <col min="5388" max="5388" width="7.7109375" style="3" customWidth="1"/>
    <col min="5389" max="5389" width="9.5703125" style="3" customWidth="1"/>
    <col min="5390" max="5390" width="21.42578125" style="3" customWidth="1"/>
    <col min="5391" max="5391" width="15.42578125" style="3" customWidth="1"/>
    <col min="5392" max="5396" width="6.7109375" style="3"/>
    <col min="5397" max="5397" width="6.7109375" style="3" customWidth="1"/>
    <col min="5398" max="5403" width="6.7109375" style="3"/>
    <col min="5404" max="5404" width="9.7109375" style="3" customWidth="1"/>
    <col min="5405" max="5632" width="6.7109375" style="3"/>
    <col min="5633" max="5633" width="3.7109375" style="3" customWidth="1"/>
    <col min="5634" max="5634" width="5" style="3" customWidth="1"/>
    <col min="5635" max="5637" width="4.7109375" style="3" customWidth="1"/>
    <col min="5638" max="5638" width="12.7109375" style="3" customWidth="1"/>
    <col min="5639" max="5639" width="10.5703125" style="3" customWidth="1"/>
    <col min="5640" max="5640" width="15.7109375" style="3" customWidth="1"/>
    <col min="5641" max="5641" width="13.7109375" style="3" customWidth="1"/>
    <col min="5642" max="5643" width="6.140625" style="3" customWidth="1"/>
    <col min="5644" max="5644" width="7.7109375" style="3" customWidth="1"/>
    <col min="5645" max="5645" width="9.5703125" style="3" customWidth="1"/>
    <col min="5646" max="5646" width="21.42578125" style="3" customWidth="1"/>
    <col min="5647" max="5647" width="15.42578125" style="3" customWidth="1"/>
    <col min="5648" max="5652" width="6.7109375" style="3"/>
    <col min="5653" max="5653" width="6.7109375" style="3" customWidth="1"/>
    <col min="5654" max="5659" width="6.7109375" style="3"/>
    <col min="5660" max="5660" width="9.7109375" style="3" customWidth="1"/>
    <col min="5661" max="5888" width="6.7109375" style="3"/>
    <col min="5889" max="5889" width="3.7109375" style="3" customWidth="1"/>
    <col min="5890" max="5890" width="5" style="3" customWidth="1"/>
    <col min="5891" max="5893" width="4.7109375" style="3" customWidth="1"/>
    <col min="5894" max="5894" width="12.7109375" style="3" customWidth="1"/>
    <col min="5895" max="5895" width="10.5703125" style="3" customWidth="1"/>
    <col min="5896" max="5896" width="15.7109375" style="3" customWidth="1"/>
    <col min="5897" max="5897" width="13.7109375" style="3" customWidth="1"/>
    <col min="5898" max="5899" width="6.140625" style="3" customWidth="1"/>
    <col min="5900" max="5900" width="7.7109375" style="3" customWidth="1"/>
    <col min="5901" max="5901" width="9.5703125" style="3" customWidth="1"/>
    <col min="5902" max="5902" width="21.42578125" style="3" customWidth="1"/>
    <col min="5903" max="5903" width="15.42578125" style="3" customWidth="1"/>
    <col min="5904" max="5908" width="6.7109375" style="3"/>
    <col min="5909" max="5909" width="6.7109375" style="3" customWidth="1"/>
    <col min="5910" max="5915" width="6.7109375" style="3"/>
    <col min="5916" max="5916" width="9.7109375" style="3" customWidth="1"/>
    <col min="5917" max="6144" width="6.7109375" style="3"/>
    <col min="6145" max="6145" width="3.7109375" style="3" customWidth="1"/>
    <col min="6146" max="6146" width="5" style="3" customWidth="1"/>
    <col min="6147" max="6149" width="4.7109375" style="3" customWidth="1"/>
    <col min="6150" max="6150" width="12.7109375" style="3" customWidth="1"/>
    <col min="6151" max="6151" width="10.5703125" style="3" customWidth="1"/>
    <col min="6152" max="6152" width="15.7109375" style="3" customWidth="1"/>
    <col min="6153" max="6153" width="13.7109375" style="3" customWidth="1"/>
    <col min="6154" max="6155" width="6.140625" style="3" customWidth="1"/>
    <col min="6156" max="6156" width="7.7109375" style="3" customWidth="1"/>
    <col min="6157" max="6157" width="9.5703125" style="3" customWidth="1"/>
    <col min="6158" max="6158" width="21.42578125" style="3" customWidth="1"/>
    <col min="6159" max="6159" width="15.42578125" style="3" customWidth="1"/>
    <col min="6160" max="6164" width="6.7109375" style="3"/>
    <col min="6165" max="6165" width="6.7109375" style="3" customWidth="1"/>
    <col min="6166" max="6171" width="6.7109375" style="3"/>
    <col min="6172" max="6172" width="9.7109375" style="3" customWidth="1"/>
    <col min="6173" max="6400" width="6.7109375" style="3"/>
    <col min="6401" max="6401" width="3.7109375" style="3" customWidth="1"/>
    <col min="6402" max="6402" width="5" style="3" customWidth="1"/>
    <col min="6403" max="6405" width="4.7109375" style="3" customWidth="1"/>
    <col min="6406" max="6406" width="12.7109375" style="3" customWidth="1"/>
    <col min="6407" max="6407" width="10.5703125" style="3" customWidth="1"/>
    <col min="6408" max="6408" width="15.7109375" style="3" customWidth="1"/>
    <col min="6409" max="6409" width="13.7109375" style="3" customWidth="1"/>
    <col min="6410" max="6411" width="6.140625" style="3" customWidth="1"/>
    <col min="6412" max="6412" width="7.7109375" style="3" customWidth="1"/>
    <col min="6413" max="6413" width="9.5703125" style="3" customWidth="1"/>
    <col min="6414" max="6414" width="21.42578125" style="3" customWidth="1"/>
    <col min="6415" max="6415" width="15.42578125" style="3" customWidth="1"/>
    <col min="6416" max="6420" width="6.7109375" style="3"/>
    <col min="6421" max="6421" width="6.7109375" style="3" customWidth="1"/>
    <col min="6422" max="6427" width="6.7109375" style="3"/>
    <col min="6428" max="6428" width="9.7109375" style="3" customWidth="1"/>
    <col min="6429" max="6656" width="6.7109375" style="3"/>
    <col min="6657" max="6657" width="3.7109375" style="3" customWidth="1"/>
    <col min="6658" max="6658" width="5" style="3" customWidth="1"/>
    <col min="6659" max="6661" width="4.7109375" style="3" customWidth="1"/>
    <col min="6662" max="6662" width="12.7109375" style="3" customWidth="1"/>
    <col min="6663" max="6663" width="10.5703125" style="3" customWidth="1"/>
    <col min="6664" max="6664" width="15.7109375" style="3" customWidth="1"/>
    <col min="6665" max="6665" width="13.7109375" style="3" customWidth="1"/>
    <col min="6666" max="6667" width="6.140625" style="3" customWidth="1"/>
    <col min="6668" max="6668" width="7.7109375" style="3" customWidth="1"/>
    <col min="6669" max="6669" width="9.5703125" style="3" customWidth="1"/>
    <col min="6670" max="6670" width="21.42578125" style="3" customWidth="1"/>
    <col min="6671" max="6671" width="15.42578125" style="3" customWidth="1"/>
    <col min="6672" max="6676" width="6.7109375" style="3"/>
    <col min="6677" max="6677" width="6.7109375" style="3" customWidth="1"/>
    <col min="6678" max="6683" width="6.7109375" style="3"/>
    <col min="6684" max="6684" width="9.7109375" style="3" customWidth="1"/>
    <col min="6685" max="6912" width="6.7109375" style="3"/>
    <col min="6913" max="6913" width="3.7109375" style="3" customWidth="1"/>
    <col min="6914" max="6914" width="5" style="3" customWidth="1"/>
    <col min="6915" max="6917" width="4.7109375" style="3" customWidth="1"/>
    <col min="6918" max="6918" width="12.7109375" style="3" customWidth="1"/>
    <col min="6919" max="6919" width="10.5703125" style="3" customWidth="1"/>
    <col min="6920" max="6920" width="15.7109375" style="3" customWidth="1"/>
    <col min="6921" max="6921" width="13.7109375" style="3" customWidth="1"/>
    <col min="6922" max="6923" width="6.140625" style="3" customWidth="1"/>
    <col min="6924" max="6924" width="7.7109375" style="3" customWidth="1"/>
    <col min="6925" max="6925" width="9.5703125" style="3" customWidth="1"/>
    <col min="6926" max="6926" width="21.42578125" style="3" customWidth="1"/>
    <col min="6927" max="6927" width="15.42578125" style="3" customWidth="1"/>
    <col min="6928" max="6932" width="6.7109375" style="3"/>
    <col min="6933" max="6933" width="6.7109375" style="3" customWidth="1"/>
    <col min="6934" max="6939" width="6.7109375" style="3"/>
    <col min="6940" max="6940" width="9.7109375" style="3" customWidth="1"/>
    <col min="6941" max="7168" width="6.7109375" style="3"/>
    <col min="7169" max="7169" width="3.7109375" style="3" customWidth="1"/>
    <col min="7170" max="7170" width="5" style="3" customWidth="1"/>
    <col min="7171" max="7173" width="4.7109375" style="3" customWidth="1"/>
    <col min="7174" max="7174" width="12.7109375" style="3" customWidth="1"/>
    <col min="7175" max="7175" width="10.5703125" style="3" customWidth="1"/>
    <col min="7176" max="7176" width="15.7109375" style="3" customWidth="1"/>
    <col min="7177" max="7177" width="13.7109375" style="3" customWidth="1"/>
    <col min="7178" max="7179" width="6.140625" style="3" customWidth="1"/>
    <col min="7180" max="7180" width="7.7109375" style="3" customWidth="1"/>
    <col min="7181" max="7181" width="9.5703125" style="3" customWidth="1"/>
    <col min="7182" max="7182" width="21.42578125" style="3" customWidth="1"/>
    <col min="7183" max="7183" width="15.42578125" style="3" customWidth="1"/>
    <col min="7184" max="7188" width="6.7109375" style="3"/>
    <col min="7189" max="7189" width="6.7109375" style="3" customWidth="1"/>
    <col min="7190" max="7195" width="6.7109375" style="3"/>
    <col min="7196" max="7196" width="9.7109375" style="3" customWidth="1"/>
    <col min="7197" max="7424" width="6.7109375" style="3"/>
    <col min="7425" max="7425" width="3.7109375" style="3" customWidth="1"/>
    <col min="7426" max="7426" width="5" style="3" customWidth="1"/>
    <col min="7427" max="7429" width="4.7109375" style="3" customWidth="1"/>
    <col min="7430" max="7430" width="12.7109375" style="3" customWidth="1"/>
    <col min="7431" max="7431" width="10.5703125" style="3" customWidth="1"/>
    <col min="7432" max="7432" width="15.7109375" style="3" customWidth="1"/>
    <col min="7433" max="7433" width="13.7109375" style="3" customWidth="1"/>
    <col min="7434" max="7435" width="6.140625" style="3" customWidth="1"/>
    <col min="7436" max="7436" width="7.7109375" style="3" customWidth="1"/>
    <col min="7437" max="7437" width="9.5703125" style="3" customWidth="1"/>
    <col min="7438" max="7438" width="21.42578125" style="3" customWidth="1"/>
    <col min="7439" max="7439" width="15.42578125" style="3" customWidth="1"/>
    <col min="7440" max="7444" width="6.7109375" style="3"/>
    <col min="7445" max="7445" width="6.7109375" style="3" customWidth="1"/>
    <col min="7446" max="7451" width="6.7109375" style="3"/>
    <col min="7452" max="7452" width="9.7109375" style="3" customWidth="1"/>
    <col min="7453" max="7680" width="6.7109375" style="3"/>
    <col min="7681" max="7681" width="3.7109375" style="3" customWidth="1"/>
    <col min="7682" max="7682" width="5" style="3" customWidth="1"/>
    <col min="7683" max="7685" width="4.7109375" style="3" customWidth="1"/>
    <col min="7686" max="7686" width="12.7109375" style="3" customWidth="1"/>
    <col min="7687" max="7687" width="10.5703125" style="3" customWidth="1"/>
    <col min="7688" max="7688" width="15.7109375" style="3" customWidth="1"/>
    <col min="7689" max="7689" width="13.7109375" style="3" customWidth="1"/>
    <col min="7690" max="7691" width="6.140625" style="3" customWidth="1"/>
    <col min="7692" max="7692" width="7.7109375" style="3" customWidth="1"/>
    <col min="7693" max="7693" width="9.5703125" style="3" customWidth="1"/>
    <col min="7694" max="7694" width="21.42578125" style="3" customWidth="1"/>
    <col min="7695" max="7695" width="15.42578125" style="3" customWidth="1"/>
    <col min="7696" max="7700" width="6.7109375" style="3"/>
    <col min="7701" max="7701" width="6.7109375" style="3" customWidth="1"/>
    <col min="7702" max="7707" width="6.7109375" style="3"/>
    <col min="7708" max="7708" width="9.7109375" style="3" customWidth="1"/>
    <col min="7709" max="7936" width="6.7109375" style="3"/>
    <col min="7937" max="7937" width="3.7109375" style="3" customWidth="1"/>
    <col min="7938" max="7938" width="5" style="3" customWidth="1"/>
    <col min="7939" max="7941" width="4.7109375" style="3" customWidth="1"/>
    <col min="7942" max="7942" width="12.7109375" style="3" customWidth="1"/>
    <col min="7943" max="7943" width="10.5703125" style="3" customWidth="1"/>
    <col min="7944" max="7944" width="15.7109375" style="3" customWidth="1"/>
    <col min="7945" max="7945" width="13.7109375" style="3" customWidth="1"/>
    <col min="7946" max="7947" width="6.140625" style="3" customWidth="1"/>
    <col min="7948" max="7948" width="7.7109375" style="3" customWidth="1"/>
    <col min="7949" max="7949" width="9.5703125" style="3" customWidth="1"/>
    <col min="7950" max="7950" width="21.42578125" style="3" customWidth="1"/>
    <col min="7951" max="7951" width="15.42578125" style="3" customWidth="1"/>
    <col min="7952" max="7956" width="6.7109375" style="3"/>
    <col min="7957" max="7957" width="6.7109375" style="3" customWidth="1"/>
    <col min="7958" max="7963" width="6.7109375" style="3"/>
    <col min="7964" max="7964" width="9.7109375" style="3" customWidth="1"/>
    <col min="7965" max="8192" width="6.7109375" style="3"/>
    <col min="8193" max="8193" width="3.7109375" style="3" customWidth="1"/>
    <col min="8194" max="8194" width="5" style="3" customWidth="1"/>
    <col min="8195" max="8197" width="4.7109375" style="3" customWidth="1"/>
    <col min="8198" max="8198" width="12.7109375" style="3" customWidth="1"/>
    <col min="8199" max="8199" width="10.5703125" style="3" customWidth="1"/>
    <col min="8200" max="8200" width="15.7109375" style="3" customWidth="1"/>
    <col min="8201" max="8201" width="13.7109375" style="3" customWidth="1"/>
    <col min="8202" max="8203" width="6.140625" style="3" customWidth="1"/>
    <col min="8204" max="8204" width="7.7109375" style="3" customWidth="1"/>
    <col min="8205" max="8205" width="9.5703125" style="3" customWidth="1"/>
    <col min="8206" max="8206" width="21.42578125" style="3" customWidth="1"/>
    <col min="8207" max="8207" width="15.42578125" style="3" customWidth="1"/>
    <col min="8208" max="8212" width="6.7109375" style="3"/>
    <col min="8213" max="8213" width="6.7109375" style="3" customWidth="1"/>
    <col min="8214" max="8219" width="6.7109375" style="3"/>
    <col min="8220" max="8220" width="9.7109375" style="3" customWidth="1"/>
    <col min="8221" max="8448" width="6.7109375" style="3"/>
    <col min="8449" max="8449" width="3.7109375" style="3" customWidth="1"/>
    <col min="8450" max="8450" width="5" style="3" customWidth="1"/>
    <col min="8451" max="8453" width="4.7109375" style="3" customWidth="1"/>
    <col min="8454" max="8454" width="12.7109375" style="3" customWidth="1"/>
    <col min="8455" max="8455" width="10.5703125" style="3" customWidth="1"/>
    <col min="8456" max="8456" width="15.7109375" style="3" customWidth="1"/>
    <col min="8457" max="8457" width="13.7109375" style="3" customWidth="1"/>
    <col min="8458" max="8459" width="6.140625" style="3" customWidth="1"/>
    <col min="8460" max="8460" width="7.7109375" style="3" customWidth="1"/>
    <col min="8461" max="8461" width="9.5703125" style="3" customWidth="1"/>
    <col min="8462" max="8462" width="21.42578125" style="3" customWidth="1"/>
    <col min="8463" max="8463" width="15.42578125" style="3" customWidth="1"/>
    <col min="8464" max="8468" width="6.7109375" style="3"/>
    <col min="8469" max="8469" width="6.7109375" style="3" customWidth="1"/>
    <col min="8470" max="8475" width="6.7109375" style="3"/>
    <col min="8476" max="8476" width="9.7109375" style="3" customWidth="1"/>
    <col min="8477" max="8704" width="6.7109375" style="3"/>
    <col min="8705" max="8705" width="3.7109375" style="3" customWidth="1"/>
    <col min="8706" max="8706" width="5" style="3" customWidth="1"/>
    <col min="8707" max="8709" width="4.7109375" style="3" customWidth="1"/>
    <col min="8710" max="8710" width="12.7109375" style="3" customWidth="1"/>
    <col min="8711" max="8711" width="10.5703125" style="3" customWidth="1"/>
    <col min="8712" max="8712" width="15.7109375" style="3" customWidth="1"/>
    <col min="8713" max="8713" width="13.7109375" style="3" customWidth="1"/>
    <col min="8714" max="8715" width="6.140625" style="3" customWidth="1"/>
    <col min="8716" max="8716" width="7.7109375" style="3" customWidth="1"/>
    <col min="8717" max="8717" width="9.5703125" style="3" customWidth="1"/>
    <col min="8718" max="8718" width="21.42578125" style="3" customWidth="1"/>
    <col min="8719" max="8719" width="15.42578125" style="3" customWidth="1"/>
    <col min="8720" max="8724" width="6.7109375" style="3"/>
    <col min="8725" max="8725" width="6.7109375" style="3" customWidth="1"/>
    <col min="8726" max="8731" width="6.7109375" style="3"/>
    <col min="8732" max="8732" width="9.7109375" style="3" customWidth="1"/>
    <col min="8733" max="8960" width="6.7109375" style="3"/>
    <col min="8961" max="8961" width="3.7109375" style="3" customWidth="1"/>
    <col min="8962" max="8962" width="5" style="3" customWidth="1"/>
    <col min="8963" max="8965" width="4.7109375" style="3" customWidth="1"/>
    <col min="8966" max="8966" width="12.7109375" style="3" customWidth="1"/>
    <col min="8967" max="8967" width="10.5703125" style="3" customWidth="1"/>
    <col min="8968" max="8968" width="15.7109375" style="3" customWidth="1"/>
    <col min="8969" max="8969" width="13.7109375" style="3" customWidth="1"/>
    <col min="8970" max="8971" width="6.140625" style="3" customWidth="1"/>
    <col min="8972" max="8972" width="7.7109375" style="3" customWidth="1"/>
    <col min="8973" max="8973" width="9.5703125" style="3" customWidth="1"/>
    <col min="8974" max="8974" width="21.42578125" style="3" customWidth="1"/>
    <col min="8975" max="8975" width="15.42578125" style="3" customWidth="1"/>
    <col min="8976" max="8980" width="6.7109375" style="3"/>
    <col min="8981" max="8981" width="6.7109375" style="3" customWidth="1"/>
    <col min="8982" max="8987" width="6.7109375" style="3"/>
    <col min="8988" max="8988" width="9.7109375" style="3" customWidth="1"/>
    <col min="8989" max="9216" width="6.7109375" style="3"/>
    <col min="9217" max="9217" width="3.7109375" style="3" customWidth="1"/>
    <col min="9218" max="9218" width="5" style="3" customWidth="1"/>
    <col min="9219" max="9221" width="4.7109375" style="3" customWidth="1"/>
    <col min="9222" max="9222" width="12.7109375" style="3" customWidth="1"/>
    <col min="9223" max="9223" width="10.5703125" style="3" customWidth="1"/>
    <col min="9224" max="9224" width="15.7109375" style="3" customWidth="1"/>
    <col min="9225" max="9225" width="13.7109375" style="3" customWidth="1"/>
    <col min="9226" max="9227" width="6.140625" style="3" customWidth="1"/>
    <col min="9228" max="9228" width="7.7109375" style="3" customWidth="1"/>
    <col min="9229" max="9229" width="9.5703125" style="3" customWidth="1"/>
    <col min="9230" max="9230" width="21.42578125" style="3" customWidth="1"/>
    <col min="9231" max="9231" width="15.42578125" style="3" customWidth="1"/>
    <col min="9232" max="9236" width="6.7109375" style="3"/>
    <col min="9237" max="9237" width="6.7109375" style="3" customWidth="1"/>
    <col min="9238" max="9243" width="6.7109375" style="3"/>
    <col min="9244" max="9244" width="9.7109375" style="3" customWidth="1"/>
    <col min="9245" max="9472" width="6.7109375" style="3"/>
    <col min="9473" max="9473" width="3.7109375" style="3" customWidth="1"/>
    <col min="9474" max="9474" width="5" style="3" customWidth="1"/>
    <col min="9475" max="9477" width="4.7109375" style="3" customWidth="1"/>
    <col min="9478" max="9478" width="12.7109375" style="3" customWidth="1"/>
    <col min="9479" max="9479" width="10.5703125" style="3" customWidth="1"/>
    <col min="9480" max="9480" width="15.7109375" style="3" customWidth="1"/>
    <col min="9481" max="9481" width="13.7109375" style="3" customWidth="1"/>
    <col min="9482" max="9483" width="6.140625" style="3" customWidth="1"/>
    <col min="9484" max="9484" width="7.7109375" style="3" customWidth="1"/>
    <col min="9485" max="9485" width="9.5703125" style="3" customWidth="1"/>
    <col min="9486" max="9486" width="21.42578125" style="3" customWidth="1"/>
    <col min="9487" max="9487" width="15.42578125" style="3" customWidth="1"/>
    <col min="9488" max="9492" width="6.7109375" style="3"/>
    <col min="9493" max="9493" width="6.7109375" style="3" customWidth="1"/>
    <col min="9494" max="9499" width="6.7109375" style="3"/>
    <col min="9500" max="9500" width="9.7109375" style="3" customWidth="1"/>
    <col min="9501" max="9728" width="6.7109375" style="3"/>
    <col min="9729" max="9729" width="3.7109375" style="3" customWidth="1"/>
    <col min="9730" max="9730" width="5" style="3" customWidth="1"/>
    <col min="9731" max="9733" width="4.7109375" style="3" customWidth="1"/>
    <col min="9734" max="9734" width="12.7109375" style="3" customWidth="1"/>
    <col min="9735" max="9735" width="10.5703125" style="3" customWidth="1"/>
    <col min="9736" max="9736" width="15.7109375" style="3" customWidth="1"/>
    <col min="9737" max="9737" width="13.7109375" style="3" customWidth="1"/>
    <col min="9738" max="9739" width="6.140625" style="3" customWidth="1"/>
    <col min="9740" max="9740" width="7.7109375" style="3" customWidth="1"/>
    <col min="9741" max="9741" width="9.5703125" style="3" customWidth="1"/>
    <col min="9742" max="9742" width="21.42578125" style="3" customWidth="1"/>
    <col min="9743" max="9743" width="15.42578125" style="3" customWidth="1"/>
    <col min="9744" max="9748" width="6.7109375" style="3"/>
    <col min="9749" max="9749" width="6.7109375" style="3" customWidth="1"/>
    <col min="9750" max="9755" width="6.7109375" style="3"/>
    <col min="9756" max="9756" width="9.7109375" style="3" customWidth="1"/>
    <col min="9757" max="9984" width="6.7109375" style="3"/>
    <col min="9985" max="9985" width="3.7109375" style="3" customWidth="1"/>
    <col min="9986" max="9986" width="5" style="3" customWidth="1"/>
    <col min="9987" max="9989" width="4.7109375" style="3" customWidth="1"/>
    <col min="9990" max="9990" width="12.7109375" style="3" customWidth="1"/>
    <col min="9991" max="9991" width="10.5703125" style="3" customWidth="1"/>
    <col min="9992" max="9992" width="15.7109375" style="3" customWidth="1"/>
    <col min="9993" max="9993" width="13.7109375" style="3" customWidth="1"/>
    <col min="9994" max="9995" width="6.140625" style="3" customWidth="1"/>
    <col min="9996" max="9996" width="7.7109375" style="3" customWidth="1"/>
    <col min="9997" max="9997" width="9.5703125" style="3" customWidth="1"/>
    <col min="9998" max="9998" width="21.42578125" style="3" customWidth="1"/>
    <col min="9999" max="9999" width="15.42578125" style="3" customWidth="1"/>
    <col min="10000" max="10004" width="6.7109375" style="3"/>
    <col min="10005" max="10005" width="6.7109375" style="3" customWidth="1"/>
    <col min="10006" max="10011" width="6.7109375" style="3"/>
    <col min="10012" max="10012" width="9.7109375" style="3" customWidth="1"/>
    <col min="10013" max="10240" width="6.7109375" style="3"/>
    <col min="10241" max="10241" width="3.7109375" style="3" customWidth="1"/>
    <col min="10242" max="10242" width="5" style="3" customWidth="1"/>
    <col min="10243" max="10245" width="4.7109375" style="3" customWidth="1"/>
    <col min="10246" max="10246" width="12.7109375" style="3" customWidth="1"/>
    <col min="10247" max="10247" width="10.5703125" style="3" customWidth="1"/>
    <col min="10248" max="10248" width="15.7109375" style="3" customWidth="1"/>
    <col min="10249" max="10249" width="13.7109375" style="3" customWidth="1"/>
    <col min="10250" max="10251" width="6.140625" style="3" customWidth="1"/>
    <col min="10252" max="10252" width="7.7109375" style="3" customWidth="1"/>
    <col min="10253" max="10253" width="9.5703125" style="3" customWidth="1"/>
    <col min="10254" max="10254" width="21.42578125" style="3" customWidth="1"/>
    <col min="10255" max="10255" width="15.42578125" style="3" customWidth="1"/>
    <col min="10256" max="10260" width="6.7109375" style="3"/>
    <col min="10261" max="10261" width="6.7109375" style="3" customWidth="1"/>
    <col min="10262" max="10267" width="6.7109375" style="3"/>
    <col min="10268" max="10268" width="9.7109375" style="3" customWidth="1"/>
    <col min="10269" max="10496" width="6.7109375" style="3"/>
    <col min="10497" max="10497" width="3.7109375" style="3" customWidth="1"/>
    <col min="10498" max="10498" width="5" style="3" customWidth="1"/>
    <col min="10499" max="10501" width="4.7109375" style="3" customWidth="1"/>
    <col min="10502" max="10502" width="12.7109375" style="3" customWidth="1"/>
    <col min="10503" max="10503" width="10.5703125" style="3" customWidth="1"/>
    <col min="10504" max="10504" width="15.7109375" style="3" customWidth="1"/>
    <col min="10505" max="10505" width="13.7109375" style="3" customWidth="1"/>
    <col min="10506" max="10507" width="6.140625" style="3" customWidth="1"/>
    <col min="10508" max="10508" width="7.7109375" style="3" customWidth="1"/>
    <col min="10509" max="10509" width="9.5703125" style="3" customWidth="1"/>
    <col min="10510" max="10510" width="21.42578125" style="3" customWidth="1"/>
    <col min="10511" max="10511" width="15.42578125" style="3" customWidth="1"/>
    <col min="10512" max="10516" width="6.7109375" style="3"/>
    <col min="10517" max="10517" width="6.7109375" style="3" customWidth="1"/>
    <col min="10518" max="10523" width="6.7109375" style="3"/>
    <col min="10524" max="10524" width="9.7109375" style="3" customWidth="1"/>
    <col min="10525" max="10752" width="6.7109375" style="3"/>
    <col min="10753" max="10753" width="3.7109375" style="3" customWidth="1"/>
    <col min="10754" max="10754" width="5" style="3" customWidth="1"/>
    <col min="10755" max="10757" width="4.7109375" style="3" customWidth="1"/>
    <col min="10758" max="10758" width="12.7109375" style="3" customWidth="1"/>
    <col min="10759" max="10759" width="10.5703125" style="3" customWidth="1"/>
    <col min="10760" max="10760" width="15.7109375" style="3" customWidth="1"/>
    <col min="10761" max="10761" width="13.7109375" style="3" customWidth="1"/>
    <col min="10762" max="10763" width="6.140625" style="3" customWidth="1"/>
    <col min="10764" max="10764" width="7.7109375" style="3" customWidth="1"/>
    <col min="10765" max="10765" width="9.5703125" style="3" customWidth="1"/>
    <col min="10766" max="10766" width="21.42578125" style="3" customWidth="1"/>
    <col min="10767" max="10767" width="15.42578125" style="3" customWidth="1"/>
    <col min="10768" max="10772" width="6.7109375" style="3"/>
    <col min="10773" max="10773" width="6.7109375" style="3" customWidth="1"/>
    <col min="10774" max="10779" width="6.7109375" style="3"/>
    <col min="10780" max="10780" width="9.7109375" style="3" customWidth="1"/>
    <col min="10781" max="11008" width="6.7109375" style="3"/>
    <col min="11009" max="11009" width="3.7109375" style="3" customWidth="1"/>
    <col min="11010" max="11010" width="5" style="3" customWidth="1"/>
    <col min="11011" max="11013" width="4.7109375" style="3" customWidth="1"/>
    <col min="11014" max="11014" width="12.7109375" style="3" customWidth="1"/>
    <col min="11015" max="11015" width="10.5703125" style="3" customWidth="1"/>
    <col min="11016" max="11016" width="15.7109375" style="3" customWidth="1"/>
    <col min="11017" max="11017" width="13.7109375" style="3" customWidth="1"/>
    <col min="11018" max="11019" width="6.140625" style="3" customWidth="1"/>
    <col min="11020" max="11020" width="7.7109375" style="3" customWidth="1"/>
    <col min="11021" max="11021" width="9.5703125" style="3" customWidth="1"/>
    <col min="11022" max="11022" width="21.42578125" style="3" customWidth="1"/>
    <col min="11023" max="11023" width="15.42578125" style="3" customWidth="1"/>
    <col min="11024" max="11028" width="6.7109375" style="3"/>
    <col min="11029" max="11029" width="6.7109375" style="3" customWidth="1"/>
    <col min="11030" max="11035" width="6.7109375" style="3"/>
    <col min="11036" max="11036" width="9.7109375" style="3" customWidth="1"/>
    <col min="11037" max="11264" width="6.7109375" style="3"/>
    <col min="11265" max="11265" width="3.7109375" style="3" customWidth="1"/>
    <col min="11266" max="11266" width="5" style="3" customWidth="1"/>
    <col min="11267" max="11269" width="4.7109375" style="3" customWidth="1"/>
    <col min="11270" max="11270" width="12.7109375" style="3" customWidth="1"/>
    <col min="11271" max="11271" width="10.5703125" style="3" customWidth="1"/>
    <col min="11272" max="11272" width="15.7109375" style="3" customWidth="1"/>
    <col min="11273" max="11273" width="13.7109375" style="3" customWidth="1"/>
    <col min="11274" max="11275" width="6.140625" style="3" customWidth="1"/>
    <col min="11276" max="11276" width="7.7109375" style="3" customWidth="1"/>
    <col min="11277" max="11277" width="9.5703125" style="3" customWidth="1"/>
    <col min="11278" max="11278" width="21.42578125" style="3" customWidth="1"/>
    <col min="11279" max="11279" width="15.42578125" style="3" customWidth="1"/>
    <col min="11280" max="11284" width="6.7109375" style="3"/>
    <col min="11285" max="11285" width="6.7109375" style="3" customWidth="1"/>
    <col min="11286" max="11291" width="6.7109375" style="3"/>
    <col min="11292" max="11292" width="9.7109375" style="3" customWidth="1"/>
    <col min="11293" max="11520" width="6.7109375" style="3"/>
    <col min="11521" max="11521" width="3.7109375" style="3" customWidth="1"/>
    <col min="11522" max="11522" width="5" style="3" customWidth="1"/>
    <col min="11523" max="11525" width="4.7109375" style="3" customWidth="1"/>
    <col min="11526" max="11526" width="12.7109375" style="3" customWidth="1"/>
    <col min="11527" max="11527" width="10.5703125" style="3" customWidth="1"/>
    <col min="11528" max="11528" width="15.7109375" style="3" customWidth="1"/>
    <col min="11529" max="11529" width="13.7109375" style="3" customWidth="1"/>
    <col min="11530" max="11531" width="6.140625" style="3" customWidth="1"/>
    <col min="11532" max="11532" width="7.7109375" style="3" customWidth="1"/>
    <col min="11533" max="11533" width="9.5703125" style="3" customWidth="1"/>
    <col min="11534" max="11534" width="21.42578125" style="3" customWidth="1"/>
    <col min="11535" max="11535" width="15.42578125" style="3" customWidth="1"/>
    <col min="11536" max="11540" width="6.7109375" style="3"/>
    <col min="11541" max="11541" width="6.7109375" style="3" customWidth="1"/>
    <col min="11542" max="11547" width="6.7109375" style="3"/>
    <col min="11548" max="11548" width="9.7109375" style="3" customWidth="1"/>
    <col min="11549" max="11776" width="6.7109375" style="3"/>
    <col min="11777" max="11777" width="3.7109375" style="3" customWidth="1"/>
    <col min="11778" max="11778" width="5" style="3" customWidth="1"/>
    <col min="11779" max="11781" width="4.7109375" style="3" customWidth="1"/>
    <col min="11782" max="11782" width="12.7109375" style="3" customWidth="1"/>
    <col min="11783" max="11783" width="10.5703125" style="3" customWidth="1"/>
    <col min="11784" max="11784" width="15.7109375" style="3" customWidth="1"/>
    <col min="11785" max="11785" width="13.7109375" style="3" customWidth="1"/>
    <col min="11786" max="11787" width="6.140625" style="3" customWidth="1"/>
    <col min="11788" max="11788" width="7.7109375" style="3" customWidth="1"/>
    <col min="11789" max="11789" width="9.5703125" style="3" customWidth="1"/>
    <col min="11790" max="11790" width="21.42578125" style="3" customWidth="1"/>
    <col min="11791" max="11791" width="15.42578125" style="3" customWidth="1"/>
    <col min="11792" max="11796" width="6.7109375" style="3"/>
    <col min="11797" max="11797" width="6.7109375" style="3" customWidth="1"/>
    <col min="11798" max="11803" width="6.7109375" style="3"/>
    <col min="11804" max="11804" width="9.7109375" style="3" customWidth="1"/>
    <col min="11805" max="12032" width="6.7109375" style="3"/>
    <col min="12033" max="12033" width="3.7109375" style="3" customWidth="1"/>
    <col min="12034" max="12034" width="5" style="3" customWidth="1"/>
    <col min="12035" max="12037" width="4.7109375" style="3" customWidth="1"/>
    <col min="12038" max="12038" width="12.7109375" style="3" customWidth="1"/>
    <col min="12039" max="12039" width="10.5703125" style="3" customWidth="1"/>
    <col min="12040" max="12040" width="15.7109375" style="3" customWidth="1"/>
    <col min="12041" max="12041" width="13.7109375" style="3" customWidth="1"/>
    <col min="12042" max="12043" width="6.140625" style="3" customWidth="1"/>
    <col min="12044" max="12044" width="7.7109375" style="3" customWidth="1"/>
    <col min="12045" max="12045" width="9.5703125" style="3" customWidth="1"/>
    <col min="12046" max="12046" width="21.42578125" style="3" customWidth="1"/>
    <col min="12047" max="12047" width="15.42578125" style="3" customWidth="1"/>
    <col min="12048" max="12052" width="6.7109375" style="3"/>
    <col min="12053" max="12053" width="6.7109375" style="3" customWidth="1"/>
    <col min="12054" max="12059" width="6.7109375" style="3"/>
    <col min="12060" max="12060" width="9.7109375" style="3" customWidth="1"/>
    <col min="12061" max="12288" width="6.7109375" style="3"/>
    <col min="12289" max="12289" width="3.7109375" style="3" customWidth="1"/>
    <col min="12290" max="12290" width="5" style="3" customWidth="1"/>
    <col min="12291" max="12293" width="4.7109375" style="3" customWidth="1"/>
    <col min="12294" max="12294" width="12.7109375" style="3" customWidth="1"/>
    <col min="12295" max="12295" width="10.5703125" style="3" customWidth="1"/>
    <col min="12296" max="12296" width="15.7109375" style="3" customWidth="1"/>
    <col min="12297" max="12297" width="13.7109375" style="3" customWidth="1"/>
    <col min="12298" max="12299" width="6.140625" style="3" customWidth="1"/>
    <col min="12300" max="12300" width="7.7109375" style="3" customWidth="1"/>
    <col min="12301" max="12301" width="9.5703125" style="3" customWidth="1"/>
    <col min="12302" max="12302" width="21.42578125" style="3" customWidth="1"/>
    <col min="12303" max="12303" width="15.42578125" style="3" customWidth="1"/>
    <col min="12304" max="12308" width="6.7109375" style="3"/>
    <col min="12309" max="12309" width="6.7109375" style="3" customWidth="1"/>
    <col min="12310" max="12315" width="6.7109375" style="3"/>
    <col min="12316" max="12316" width="9.7109375" style="3" customWidth="1"/>
    <col min="12317" max="12544" width="6.7109375" style="3"/>
    <col min="12545" max="12545" width="3.7109375" style="3" customWidth="1"/>
    <col min="12546" max="12546" width="5" style="3" customWidth="1"/>
    <col min="12547" max="12549" width="4.7109375" style="3" customWidth="1"/>
    <col min="12550" max="12550" width="12.7109375" style="3" customWidth="1"/>
    <col min="12551" max="12551" width="10.5703125" style="3" customWidth="1"/>
    <col min="12552" max="12552" width="15.7109375" style="3" customWidth="1"/>
    <col min="12553" max="12553" width="13.7109375" style="3" customWidth="1"/>
    <col min="12554" max="12555" width="6.140625" style="3" customWidth="1"/>
    <col min="12556" max="12556" width="7.7109375" style="3" customWidth="1"/>
    <col min="12557" max="12557" width="9.5703125" style="3" customWidth="1"/>
    <col min="12558" max="12558" width="21.42578125" style="3" customWidth="1"/>
    <col min="12559" max="12559" width="15.42578125" style="3" customWidth="1"/>
    <col min="12560" max="12564" width="6.7109375" style="3"/>
    <col min="12565" max="12565" width="6.7109375" style="3" customWidth="1"/>
    <col min="12566" max="12571" width="6.7109375" style="3"/>
    <col min="12572" max="12572" width="9.7109375" style="3" customWidth="1"/>
    <col min="12573" max="12800" width="6.7109375" style="3"/>
    <col min="12801" max="12801" width="3.7109375" style="3" customWidth="1"/>
    <col min="12802" max="12802" width="5" style="3" customWidth="1"/>
    <col min="12803" max="12805" width="4.7109375" style="3" customWidth="1"/>
    <col min="12806" max="12806" width="12.7109375" style="3" customWidth="1"/>
    <col min="12807" max="12807" width="10.5703125" style="3" customWidth="1"/>
    <col min="12808" max="12808" width="15.7109375" style="3" customWidth="1"/>
    <col min="12809" max="12809" width="13.7109375" style="3" customWidth="1"/>
    <col min="12810" max="12811" width="6.140625" style="3" customWidth="1"/>
    <col min="12812" max="12812" width="7.7109375" style="3" customWidth="1"/>
    <col min="12813" max="12813" width="9.5703125" style="3" customWidth="1"/>
    <col min="12814" max="12814" width="21.42578125" style="3" customWidth="1"/>
    <col min="12815" max="12815" width="15.42578125" style="3" customWidth="1"/>
    <col min="12816" max="12820" width="6.7109375" style="3"/>
    <col min="12821" max="12821" width="6.7109375" style="3" customWidth="1"/>
    <col min="12822" max="12827" width="6.7109375" style="3"/>
    <col min="12828" max="12828" width="9.7109375" style="3" customWidth="1"/>
    <col min="12829" max="13056" width="6.7109375" style="3"/>
    <col min="13057" max="13057" width="3.7109375" style="3" customWidth="1"/>
    <col min="13058" max="13058" width="5" style="3" customWidth="1"/>
    <col min="13059" max="13061" width="4.7109375" style="3" customWidth="1"/>
    <col min="13062" max="13062" width="12.7109375" style="3" customWidth="1"/>
    <col min="13063" max="13063" width="10.5703125" style="3" customWidth="1"/>
    <col min="13064" max="13064" width="15.7109375" style="3" customWidth="1"/>
    <col min="13065" max="13065" width="13.7109375" style="3" customWidth="1"/>
    <col min="13066" max="13067" width="6.140625" style="3" customWidth="1"/>
    <col min="13068" max="13068" width="7.7109375" style="3" customWidth="1"/>
    <col min="13069" max="13069" width="9.5703125" style="3" customWidth="1"/>
    <col min="13070" max="13070" width="21.42578125" style="3" customWidth="1"/>
    <col min="13071" max="13071" width="15.42578125" style="3" customWidth="1"/>
    <col min="13072" max="13076" width="6.7109375" style="3"/>
    <col min="13077" max="13077" width="6.7109375" style="3" customWidth="1"/>
    <col min="13078" max="13083" width="6.7109375" style="3"/>
    <col min="13084" max="13084" width="9.7109375" style="3" customWidth="1"/>
    <col min="13085" max="13312" width="6.7109375" style="3"/>
    <col min="13313" max="13313" width="3.7109375" style="3" customWidth="1"/>
    <col min="13314" max="13314" width="5" style="3" customWidth="1"/>
    <col min="13315" max="13317" width="4.7109375" style="3" customWidth="1"/>
    <col min="13318" max="13318" width="12.7109375" style="3" customWidth="1"/>
    <col min="13319" max="13319" width="10.5703125" style="3" customWidth="1"/>
    <col min="13320" max="13320" width="15.7109375" style="3" customWidth="1"/>
    <col min="13321" max="13321" width="13.7109375" style="3" customWidth="1"/>
    <col min="13322" max="13323" width="6.140625" style="3" customWidth="1"/>
    <col min="13324" max="13324" width="7.7109375" style="3" customWidth="1"/>
    <col min="13325" max="13325" width="9.5703125" style="3" customWidth="1"/>
    <col min="13326" max="13326" width="21.42578125" style="3" customWidth="1"/>
    <col min="13327" max="13327" width="15.42578125" style="3" customWidth="1"/>
    <col min="13328" max="13332" width="6.7109375" style="3"/>
    <col min="13333" max="13333" width="6.7109375" style="3" customWidth="1"/>
    <col min="13334" max="13339" width="6.7109375" style="3"/>
    <col min="13340" max="13340" width="9.7109375" style="3" customWidth="1"/>
    <col min="13341" max="13568" width="6.7109375" style="3"/>
    <col min="13569" max="13569" width="3.7109375" style="3" customWidth="1"/>
    <col min="13570" max="13570" width="5" style="3" customWidth="1"/>
    <col min="13571" max="13573" width="4.7109375" style="3" customWidth="1"/>
    <col min="13574" max="13574" width="12.7109375" style="3" customWidth="1"/>
    <col min="13575" max="13575" width="10.5703125" style="3" customWidth="1"/>
    <col min="13576" max="13576" width="15.7109375" style="3" customWidth="1"/>
    <col min="13577" max="13577" width="13.7109375" style="3" customWidth="1"/>
    <col min="13578" max="13579" width="6.140625" style="3" customWidth="1"/>
    <col min="13580" max="13580" width="7.7109375" style="3" customWidth="1"/>
    <col min="13581" max="13581" width="9.5703125" style="3" customWidth="1"/>
    <col min="13582" max="13582" width="21.42578125" style="3" customWidth="1"/>
    <col min="13583" max="13583" width="15.42578125" style="3" customWidth="1"/>
    <col min="13584" max="13588" width="6.7109375" style="3"/>
    <col min="13589" max="13589" width="6.7109375" style="3" customWidth="1"/>
    <col min="13590" max="13595" width="6.7109375" style="3"/>
    <col min="13596" max="13596" width="9.7109375" style="3" customWidth="1"/>
    <col min="13597" max="13824" width="6.7109375" style="3"/>
    <col min="13825" max="13825" width="3.7109375" style="3" customWidth="1"/>
    <col min="13826" max="13826" width="5" style="3" customWidth="1"/>
    <col min="13827" max="13829" width="4.7109375" style="3" customWidth="1"/>
    <col min="13830" max="13830" width="12.7109375" style="3" customWidth="1"/>
    <col min="13831" max="13831" width="10.5703125" style="3" customWidth="1"/>
    <col min="13832" max="13832" width="15.7109375" style="3" customWidth="1"/>
    <col min="13833" max="13833" width="13.7109375" style="3" customWidth="1"/>
    <col min="13834" max="13835" width="6.140625" style="3" customWidth="1"/>
    <col min="13836" max="13836" width="7.7109375" style="3" customWidth="1"/>
    <col min="13837" max="13837" width="9.5703125" style="3" customWidth="1"/>
    <col min="13838" max="13838" width="21.42578125" style="3" customWidth="1"/>
    <col min="13839" max="13839" width="15.42578125" style="3" customWidth="1"/>
    <col min="13840" max="13844" width="6.7109375" style="3"/>
    <col min="13845" max="13845" width="6.7109375" style="3" customWidth="1"/>
    <col min="13846" max="13851" width="6.7109375" style="3"/>
    <col min="13852" max="13852" width="9.7109375" style="3" customWidth="1"/>
    <col min="13853" max="14080" width="6.7109375" style="3"/>
    <col min="14081" max="14081" width="3.7109375" style="3" customWidth="1"/>
    <col min="14082" max="14082" width="5" style="3" customWidth="1"/>
    <col min="14083" max="14085" width="4.7109375" style="3" customWidth="1"/>
    <col min="14086" max="14086" width="12.7109375" style="3" customWidth="1"/>
    <col min="14087" max="14087" width="10.5703125" style="3" customWidth="1"/>
    <col min="14088" max="14088" width="15.7109375" style="3" customWidth="1"/>
    <col min="14089" max="14089" width="13.7109375" style="3" customWidth="1"/>
    <col min="14090" max="14091" width="6.140625" style="3" customWidth="1"/>
    <col min="14092" max="14092" width="7.7109375" style="3" customWidth="1"/>
    <col min="14093" max="14093" width="9.5703125" style="3" customWidth="1"/>
    <col min="14094" max="14094" width="21.42578125" style="3" customWidth="1"/>
    <col min="14095" max="14095" width="15.42578125" style="3" customWidth="1"/>
    <col min="14096" max="14100" width="6.7109375" style="3"/>
    <col min="14101" max="14101" width="6.7109375" style="3" customWidth="1"/>
    <col min="14102" max="14107" width="6.7109375" style="3"/>
    <col min="14108" max="14108" width="9.7109375" style="3" customWidth="1"/>
    <col min="14109" max="14336" width="6.7109375" style="3"/>
    <col min="14337" max="14337" width="3.7109375" style="3" customWidth="1"/>
    <col min="14338" max="14338" width="5" style="3" customWidth="1"/>
    <col min="14339" max="14341" width="4.7109375" style="3" customWidth="1"/>
    <col min="14342" max="14342" width="12.7109375" style="3" customWidth="1"/>
    <col min="14343" max="14343" width="10.5703125" style="3" customWidth="1"/>
    <col min="14344" max="14344" width="15.7109375" style="3" customWidth="1"/>
    <col min="14345" max="14345" width="13.7109375" style="3" customWidth="1"/>
    <col min="14346" max="14347" width="6.140625" style="3" customWidth="1"/>
    <col min="14348" max="14348" width="7.7109375" style="3" customWidth="1"/>
    <col min="14349" max="14349" width="9.5703125" style="3" customWidth="1"/>
    <col min="14350" max="14350" width="21.42578125" style="3" customWidth="1"/>
    <col min="14351" max="14351" width="15.42578125" style="3" customWidth="1"/>
    <col min="14352" max="14356" width="6.7109375" style="3"/>
    <col min="14357" max="14357" width="6.7109375" style="3" customWidth="1"/>
    <col min="14358" max="14363" width="6.7109375" style="3"/>
    <col min="14364" max="14364" width="9.7109375" style="3" customWidth="1"/>
    <col min="14365" max="14592" width="6.7109375" style="3"/>
    <col min="14593" max="14593" width="3.7109375" style="3" customWidth="1"/>
    <col min="14594" max="14594" width="5" style="3" customWidth="1"/>
    <col min="14595" max="14597" width="4.7109375" style="3" customWidth="1"/>
    <col min="14598" max="14598" width="12.7109375" style="3" customWidth="1"/>
    <col min="14599" max="14599" width="10.5703125" style="3" customWidth="1"/>
    <col min="14600" max="14600" width="15.7109375" style="3" customWidth="1"/>
    <col min="14601" max="14601" width="13.7109375" style="3" customWidth="1"/>
    <col min="14602" max="14603" width="6.140625" style="3" customWidth="1"/>
    <col min="14604" max="14604" width="7.7109375" style="3" customWidth="1"/>
    <col min="14605" max="14605" width="9.5703125" style="3" customWidth="1"/>
    <col min="14606" max="14606" width="21.42578125" style="3" customWidth="1"/>
    <col min="14607" max="14607" width="15.42578125" style="3" customWidth="1"/>
    <col min="14608" max="14612" width="6.7109375" style="3"/>
    <col min="14613" max="14613" width="6.7109375" style="3" customWidth="1"/>
    <col min="14614" max="14619" width="6.7109375" style="3"/>
    <col min="14620" max="14620" width="9.7109375" style="3" customWidth="1"/>
    <col min="14621" max="14848" width="6.7109375" style="3"/>
    <col min="14849" max="14849" width="3.7109375" style="3" customWidth="1"/>
    <col min="14850" max="14850" width="5" style="3" customWidth="1"/>
    <col min="14851" max="14853" width="4.7109375" style="3" customWidth="1"/>
    <col min="14854" max="14854" width="12.7109375" style="3" customWidth="1"/>
    <col min="14855" max="14855" width="10.5703125" style="3" customWidth="1"/>
    <col min="14856" max="14856" width="15.7109375" style="3" customWidth="1"/>
    <col min="14857" max="14857" width="13.7109375" style="3" customWidth="1"/>
    <col min="14858" max="14859" width="6.140625" style="3" customWidth="1"/>
    <col min="14860" max="14860" width="7.7109375" style="3" customWidth="1"/>
    <col min="14861" max="14861" width="9.5703125" style="3" customWidth="1"/>
    <col min="14862" max="14862" width="21.42578125" style="3" customWidth="1"/>
    <col min="14863" max="14863" width="15.42578125" style="3" customWidth="1"/>
    <col min="14864" max="14868" width="6.7109375" style="3"/>
    <col min="14869" max="14869" width="6.7109375" style="3" customWidth="1"/>
    <col min="14870" max="14875" width="6.7109375" style="3"/>
    <col min="14876" max="14876" width="9.7109375" style="3" customWidth="1"/>
    <col min="14877" max="15104" width="6.7109375" style="3"/>
    <col min="15105" max="15105" width="3.7109375" style="3" customWidth="1"/>
    <col min="15106" max="15106" width="5" style="3" customWidth="1"/>
    <col min="15107" max="15109" width="4.7109375" style="3" customWidth="1"/>
    <col min="15110" max="15110" width="12.7109375" style="3" customWidth="1"/>
    <col min="15111" max="15111" width="10.5703125" style="3" customWidth="1"/>
    <col min="15112" max="15112" width="15.7109375" style="3" customWidth="1"/>
    <col min="15113" max="15113" width="13.7109375" style="3" customWidth="1"/>
    <col min="15114" max="15115" width="6.140625" style="3" customWidth="1"/>
    <col min="15116" max="15116" width="7.7109375" style="3" customWidth="1"/>
    <col min="15117" max="15117" width="9.5703125" style="3" customWidth="1"/>
    <col min="15118" max="15118" width="21.42578125" style="3" customWidth="1"/>
    <col min="15119" max="15119" width="15.42578125" style="3" customWidth="1"/>
    <col min="15120" max="15124" width="6.7109375" style="3"/>
    <col min="15125" max="15125" width="6.7109375" style="3" customWidth="1"/>
    <col min="15126" max="15131" width="6.7109375" style="3"/>
    <col min="15132" max="15132" width="9.7109375" style="3" customWidth="1"/>
    <col min="15133" max="15360" width="6.7109375" style="3"/>
    <col min="15361" max="15361" width="3.7109375" style="3" customWidth="1"/>
    <col min="15362" max="15362" width="5" style="3" customWidth="1"/>
    <col min="15363" max="15365" width="4.7109375" style="3" customWidth="1"/>
    <col min="15366" max="15366" width="12.7109375" style="3" customWidth="1"/>
    <col min="15367" max="15367" width="10.5703125" style="3" customWidth="1"/>
    <col min="15368" max="15368" width="15.7109375" style="3" customWidth="1"/>
    <col min="15369" max="15369" width="13.7109375" style="3" customWidth="1"/>
    <col min="15370" max="15371" width="6.140625" style="3" customWidth="1"/>
    <col min="15372" max="15372" width="7.7109375" style="3" customWidth="1"/>
    <col min="15373" max="15373" width="9.5703125" style="3" customWidth="1"/>
    <col min="15374" max="15374" width="21.42578125" style="3" customWidth="1"/>
    <col min="15375" max="15375" width="15.42578125" style="3" customWidth="1"/>
    <col min="15376" max="15380" width="6.7109375" style="3"/>
    <col min="15381" max="15381" width="6.7109375" style="3" customWidth="1"/>
    <col min="15382" max="15387" width="6.7109375" style="3"/>
    <col min="15388" max="15388" width="9.7109375" style="3" customWidth="1"/>
    <col min="15389" max="15616" width="6.7109375" style="3"/>
    <col min="15617" max="15617" width="3.7109375" style="3" customWidth="1"/>
    <col min="15618" max="15618" width="5" style="3" customWidth="1"/>
    <col min="15619" max="15621" width="4.7109375" style="3" customWidth="1"/>
    <col min="15622" max="15622" width="12.7109375" style="3" customWidth="1"/>
    <col min="15623" max="15623" width="10.5703125" style="3" customWidth="1"/>
    <col min="15624" max="15624" width="15.7109375" style="3" customWidth="1"/>
    <col min="15625" max="15625" width="13.7109375" style="3" customWidth="1"/>
    <col min="15626" max="15627" width="6.140625" style="3" customWidth="1"/>
    <col min="15628" max="15628" width="7.7109375" style="3" customWidth="1"/>
    <col min="15629" max="15629" width="9.5703125" style="3" customWidth="1"/>
    <col min="15630" max="15630" width="21.42578125" style="3" customWidth="1"/>
    <col min="15631" max="15631" width="15.42578125" style="3" customWidth="1"/>
    <col min="15632" max="15636" width="6.7109375" style="3"/>
    <col min="15637" max="15637" width="6.7109375" style="3" customWidth="1"/>
    <col min="15638" max="15643" width="6.7109375" style="3"/>
    <col min="15644" max="15644" width="9.7109375" style="3" customWidth="1"/>
    <col min="15645" max="15872" width="6.7109375" style="3"/>
    <col min="15873" max="15873" width="3.7109375" style="3" customWidth="1"/>
    <col min="15874" max="15874" width="5" style="3" customWidth="1"/>
    <col min="15875" max="15877" width="4.7109375" style="3" customWidth="1"/>
    <col min="15878" max="15878" width="12.7109375" style="3" customWidth="1"/>
    <col min="15879" max="15879" width="10.5703125" style="3" customWidth="1"/>
    <col min="15880" max="15880" width="15.7109375" style="3" customWidth="1"/>
    <col min="15881" max="15881" width="13.7109375" style="3" customWidth="1"/>
    <col min="15882" max="15883" width="6.140625" style="3" customWidth="1"/>
    <col min="15884" max="15884" width="7.7109375" style="3" customWidth="1"/>
    <col min="15885" max="15885" width="9.5703125" style="3" customWidth="1"/>
    <col min="15886" max="15886" width="21.42578125" style="3" customWidth="1"/>
    <col min="15887" max="15887" width="15.42578125" style="3" customWidth="1"/>
    <col min="15888" max="15892" width="6.7109375" style="3"/>
    <col min="15893" max="15893" width="6.7109375" style="3" customWidth="1"/>
    <col min="15894" max="15899" width="6.7109375" style="3"/>
    <col min="15900" max="15900" width="9.7109375" style="3" customWidth="1"/>
    <col min="15901" max="16128" width="6.7109375" style="3"/>
    <col min="16129" max="16129" width="3.7109375" style="3" customWidth="1"/>
    <col min="16130" max="16130" width="5" style="3" customWidth="1"/>
    <col min="16131" max="16133" width="4.7109375" style="3" customWidth="1"/>
    <col min="16134" max="16134" width="12.7109375" style="3" customWidth="1"/>
    <col min="16135" max="16135" width="10.5703125" style="3" customWidth="1"/>
    <col min="16136" max="16136" width="15.7109375" style="3" customWidth="1"/>
    <col min="16137" max="16137" width="13.7109375" style="3" customWidth="1"/>
    <col min="16138" max="16139" width="6.140625" style="3" customWidth="1"/>
    <col min="16140" max="16140" width="7.7109375" style="3" customWidth="1"/>
    <col min="16141" max="16141" width="9.5703125" style="3" customWidth="1"/>
    <col min="16142" max="16142" width="21.42578125" style="3" customWidth="1"/>
    <col min="16143" max="16143" width="15.42578125" style="3" customWidth="1"/>
    <col min="16144" max="16148" width="6.7109375" style="3"/>
    <col min="16149" max="16149" width="6.7109375" style="3" customWidth="1"/>
    <col min="16150" max="16155" width="6.7109375" style="3"/>
    <col min="16156" max="16156" width="9.7109375" style="3" customWidth="1"/>
    <col min="16157" max="16384" width="6.7109375" style="3"/>
  </cols>
  <sheetData>
    <row r="1" spans="1:40" ht="77.25" customHeight="1" thickBot="1" x14ac:dyDescent="0.2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0" ht="12.75" customHeight="1" x14ac:dyDescent="0.2">
      <c r="A2" s="469" t="s">
        <v>178</v>
      </c>
      <c r="B2" s="424"/>
      <c r="C2" s="424"/>
      <c r="D2" s="424"/>
      <c r="E2" s="424"/>
      <c r="F2" s="424"/>
      <c r="G2" s="424"/>
      <c r="H2" s="424"/>
      <c r="I2" s="424"/>
      <c r="J2" s="424"/>
      <c r="K2" s="424"/>
      <c r="L2" s="424"/>
      <c r="M2" s="424" t="s">
        <v>276</v>
      </c>
      <c r="N2" s="424"/>
      <c r="O2" s="424"/>
      <c r="P2" s="424"/>
      <c r="Q2" s="424"/>
      <c r="R2" s="424"/>
      <c r="S2" s="424"/>
      <c r="T2" s="424"/>
      <c r="U2" s="424"/>
      <c r="V2" s="424"/>
      <c r="W2" s="424"/>
      <c r="X2" s="424"/>
      <c r="Y2" s="424"/>
      <c r="Z2" s="424"/>
      <c r="AA2" s="424"/>
      <c r="AB2" s="424"/>
      <c r="AC2" s="424"/>
      <c r="AD2" s="424"/>
      <c r="AE2" s="559" t="s">
        <v>180</v>
      </c>
      <c r="AF2" s="560"/>
      <c r="AG2" s="560"/>
      <c r="AH2" s="560"/>
      <c r="AI2" s="560"/>
      <c r="AJ2" s="560"/>
      <c r="AK2" s="560"/>
      <c r="AL2" s="560"/>
      <c r="AM2" s="560"/>
      <c r="AN2" s="561"/>
    </row>
    <row r="3" spans="1:40" ht="26.25" customHeight="1" x14ac:dyDescent="0.2">
      <c r="A3" s="563" t="s">
        <v>277</v>
      </c>
      <c r="B3" s="428"/>
      <c r="C3" s="428"/>
      <c r="D3" s="428"/>
      <c r="E3" s="428"/>
      <c r="F3" s="428"/>
      <c r="G3" s="428"/>
      <c r="H3" s="428"/>
      <c r="I3" s="428"/>
      <c r="J3" s="428"/>
      <c r="K3" s="428"/>
      <c r="L3" s="429"/>
      <c r="M3" s="430" t="s">
        <v>278</v>
      </c>
      <c r="N3" s="430"/>
      <c r="O3" s="430"/>
      <c r="P3" s="430"/>
      <c r="Q3" s="430"/>
      <c r="R3" s="430"/>
      <c r="S3" s="430"/>
      <c r="T3" s="430"/>
      <c r="U3" s="430"/>
      <c r="V3" s="430"/>
      <c r="W3" s="430"/>
      <c r="X3" s="430"/>
      <c r="Y3" s="430"/>
      <c r="Z3" s="430"/>
      <c r="AA3" s="430"/>
      <c r="AB3" s="430"/>
      <c r="AC3" s="430"/>
      <c r="AD3" s="430"/>
      <c r="AE3" s="425"/>
      <c r="AF3" s="426"/>
      <c r="AG3" s="426"/>
      <c r="AH3" s="426"/>
      <c r="AI3" s="426"/>
      <c r="AJ3" s="426"/>
      <c r="AK3" s="426"/>
      <c r="AL3" s="426"/>
      <c r="AM3" s="426"/>
      <c r="AN3" s="562"/>
    </row>
    <row r="4" spans="1:40" ht="12.75" customHeight="1" x14ac:dyDescent="0.2">
      <c r="A4" s="379" t="s">
        <v>6</v>
      </c>
      <c r="B4" s="370"/>
      <c r="C4" s="370"/>
      <c r="D4" s="370"/>
      <c r="E4" s="370"/>
      <c r="F4" s="370"/>
      <c r="G4" s="370"/>
      <c r="H4" s="370"/>
      <c r="I4" s="370"/>
      <c r="J4" s="370"/>
      <c r="K4" s="370"/>
      <c r="L4" s="370"/>
      <c r="M4" s="370"/>
      <c r="N4" s="370"/>
      <c r="O4" s="370"/>
      <c r="P4" s="415" t="s">
        <v>7</v>
      </c>
      <c r="Q4" s="415"/>
      <c r="R4" s="415"/>
      <c r="S4" s="415"/>
      <c r="T4" s="415"/>
      <c r="U4" s="415"/>
      <c r="V4" s="415"/>
      <c r="W4" s="415"/>
      <c r="X4" s="415"/>
      <c r="Y4" s="415"/>
      <c r="Z4" s="415"/>
      <c r="AA4" s="415"/>
      <c r="AB4" s="556" t="s">
        <v>8</v>
      </c>
      <c r="AC4" s="557"/>
      <c r="AD4" s="557"/>
      <c r="AE4" s="557"/>
      <c r="AF4" s="557"/>
      <c r="AG4" s="557"/>
      <c r="AH4" s="557"/>
      <c r="AI4" s="557"/>
      <c r="AJ4" s="557"/>
      <c r="AK4" s="557"/>
      <c r="AL4" s="557"/>
      <c r="AM4" s="557"/>
      <c r="AN4" s="558"/>
    </row>
    <row r="5" spans="1:40" ht="27" customHeight="1" x14ac:dyDescent="0.2">
      <c r="A5" s="379" t="s">
        <v>9</v>
      </c>
      <c r="B5" s="417" t="s">
        <v>10</v>
      </c>
      <c r="C5" s="417"/>
      <c r="D5" s="417"/>
      <c r="E5" s="417"/>
      <c r="F5" s="370" t="s">
        <v>11</v>
      </c>
      <c r="G5" s="370" t="s">
        <v>12</v>
      </c>
      <c r="H5" s="555" t="s">
        <v>13</v>
      </c>
      <c r="I5" s="555" t="s">
        <v>14</v>
      </c>
      <c r="J5" s="370" t="s">
        <v>15</v>
      </c>
      <c r="K5" s="370" t="s">
        <v>16</v>
      </c>
      <c r="L5" s="370"/>
      <c r="M5" s="370" t="s">
        <v>17</v>
      </c>
      <c r="N5" s="555" t="s">
        <v>75</v>
      </c>
      <c r="O5" s="555" t="s">
        <v>19</v>
      </c>
      <c r="P5" s="414" t="s">
        <v>20</v>
      </c>
      <c r="Q5" s="414" t="s">
        <v>21</v>
      </c>
      <c r="R5" s="414" t="s">
        <v>22</v>
      </c>
      <c r="S5" s="414" t="s">
        <v>23</v>
      </c>
      <c r="T5" s="414" t="s">
        <v>24</v>
      </c>
      <c r="U5" s="414" t="s">
        <v>25</v>
      </c>
      <c r="V5" s="414" t="s">
        <v>26</v>
      </c>
      <c r="W5" s="414" t="s">
        <v>27</v>
      </c>
      <c r="X5" s="414" t="s">
        <v>28</v>
      </c>
      <c r="Y5" s="414" t="s">
        <v>29</v>
      </c>
      <c r="Z5" s="414" t="s">
        <v>30</v>
      </c>
      <c r="AA5" s="414" t="s">
        <v>31</v>
      </c>
      <c r="AB5" s="368" t="s">
        <v>32</v>
      </c>
      <c r="AC5" s="403" t="s">
        <v>20</v>
      </c>
      <c r="AD5" s="403" t="s">
        <v>21</v>
      </c>
      <c r="AE5" s="403" t="s">
        <v>22</v>
      </c>
      <c r="AF5" s="403" t="s">
        <v>23</v>
      </c>
      <c r="AG5" s="403" t="s">
        <v>24</v>
      </c>
      <c r="AH5" s="403" t="s">
        <v>25</v>
      </c>
      <c r="AI5" s="403" t="s">
        <v>26</v>
      </c>
      <c r="AJ5" s="403" t="s">
        <v>27</v>
      </c>
      <c r="AK5" s="403" t="s">
        <v>28</v>
      </c>
      <c r="AL5" s="403" t="s">
        <v>29</v>
      </c>
      <c r="AM5" s="403" t="s">
        <v>30</v>
      </c>
      <c r="AN5" s="551" t="s">
        <v>31</v>
      </c>
    </row>
    <row r="6" spans="1:40" ht="22.5" customHeight="1" x14ac:dyDescent="0.2">
      <c r="A6" s="379"/>
      <c r="B6" s="44">
        <v>1</v>
      </c>
      <c r="C6" s="44">
        <v>2</v>
      </c>
      <c r="D6" s="44">
        <v>3</v>
      </c>
      <c r="E6" s="44">
        <v>4</v>
      </c>
      <c r="F6" s="370"/>
      <c r="G6" s="370"/>
      <c r="H6" s="555"/>
      <c r="I6" s="555"/>
      <c r="J6" s="370"/>
      <c r="K6" s="44" t="s">
        <v>33</v>
      </c>
      <c r="L6" s="44" t="s">
        <v>34</v>
      </c>
      <c r="M6" s="370"/>
      <c r="N6" s="555"/>
      <c r="O6" s="555"/>
      <c r="P6" s="414"/>
      <c r="Q6" s="414"/>
      <c r="R6" s="414"/>
      <c r="S6" s="414"/>
      <c r="T6" s="414"/>
      <c r="U6" s="414"/>
      <c r="V6" s="414"/>
      <c r="W6" s="414"/>
      <c r="X6" s="414"/>
      <c r="Y6" s="414"/>
      <c r="Z6" s="414"/>
      <c r="AA6" s="414"/>
      <c r="AB6" s="554"/>
      <c r="AC6" s="403"/>
      <c r="AD6" s="403"/>
      <c r="AE6" s="403"/>
      <c r="AF6" s="403"/>
      <c r="AG6" s="403"/>
      <c r="AH6" s="403"/>
      <c r="AI6" s="403"/>
      <c r="AJ6" s="403"/>
      <c r="AK6" s="403"/>
      <c r="AL6" s="403"/>
      <c r="AM6" s="403"/>
      <c r="AN6" s="551"/>
    </row>
    <row r="7" spans="1:40" s="205" customFormat="1" ht="101.25" x14ac:dyDescent="0.2">
      <c r="A7" s="198">
        <v>1</v>
      </c>
      <c r="B7" s="199" t="s">
        <v>76</v>
      </c>
      <c r="C7" s="47"/>
      <c r="D7" s="47"/>
      <c r="E7" s="47"/>
      <c r="F7" s="200" t="s">
        <v>279</v>
      </c>
      <c r="G7" s="201" t="s">
        <v>280</v>
      </c>
      <c r="H7" s="17" t="s">
        <v>281</v>
      </c>
      <c r="I7" s="17" t="s">
        <v>282</v>
      </c>
      <c r="J7" s="18">
        <v>0.8</v>
      </c>
      <c r="K7" s="202" t="s">
        <v>283</v>
      </c>
      <c r="L7" s="203" t="s">
        <v>284</v>
      </c>
      <c r="M7" s="17" t="s">
        <v>41</v>
      </c>
      <c r="N7" s="17" t="s">
        <v>285</v>
      </c>
      <c r="O7" s="17" t="s">
        <v>286</v>
      </c>
      <c r="P7" s="17" t="s">
        <v>86</v>
      </c>
      <c r="Q7" s="17" t="s">
        <v>86</v>
      </c>
      <c r="R7" s="17" t="s">
        <v>86</v>
      </c>
      <c r="S7" s="17" t="s">
        <v>86</v>
      </c>
      <c r="T7" s="17" t="s">
        <v>86</v>
      </c>
      <c r="U7" s="17">
        <f>12/15*100</f>
        <v>80</v>
      </c>
      <c r="V7" s="52"/>
      <c r="W7" s="52"/>
      <c r="X7" s="52"/>
      <c r="Y7" s="52"/>
      <c r="Z7" s="52"/>
      <c r="AA7" s="52"/>
      <c r="AB7" s="204"/>
      <c r="AC7" s="17" t="s">
        <v>86</v>
      </c>
      <c r="AD7" s="17" t="s">
        <v>86</v>
      </c>
      <c r="AE7" s="17" t="s">
        <v>86</v>
      </c>
      <c r="AF7" s="17" t="s">
        <v>86</v>
      </c>
      <c r="AG7" s="17" t="s">
        <v>86</v>
      </c>
      <c r="AH7" s="17">
        <f>41/41*100</f>
        <v>100</v>
      </c>
      <c r="AI7" s="17" t="s">
        <v>86</v>
      </c>
      <c r="AJ7" s="17" t="s">
        <v>86</v>
      </c>
      <c r="AK7" s="17" t="s">
        <v>86</v>
      </c>
      <c r="AL7" s="17" t="s">
        <v>86</v>
      </c>
      <c r="AM7" s="17" t="s">
        <v>86</v>
      </c>
      <c r="AN7" s="17">
        <f>64/64*100</f>
        <v>100</v>
      </c>
    </row>
    <row r="8" spans="1:40" s="205" customFormat="1" ht="103.5" customHeight="1" x14ac:dyDescent="0.2">
      <c r="A8" s="206">
        <v>2</v>
      </c>
      <c r="B8" s="207" t="s">
        <v>76</v>
      </c>
      <c r="C8" s="208"/>
      <c r="D8" s="208"/>
      <c r="E8" s="208"/>
      <c r="F8" s="200" t="s">
        <v>287</v>
      </c>
      <c r="G8" s="200" t="s">
        <v>288</v>
      </c>
      <c r="H8" s="200" t="s">
        <v>289</v>
      </c>
      <c r="I8" s="209" t="s">
        <v>282</v>
      </c>
      <c r="J8" s="18">
        <v>0.8</v>
      </c>
      <c r="K8" s="208" t="s">
        <v>290</v>
      </c>
      <c r="L8" s="208" t="s">
        <v>291</v>
      </c>
      <c r="M8" s="104">
        <v>0.93</v>
      </c>
      <c r="N8" s="17" t="s">
        <v>292</v>
      </c>
      <c r="O8" s="17" t="s">
        <v>293</v>
      </c>
      <c r="P8" s="17" t="s">
        <v>86</v>
      </c>
      <c r="Q8" s="17" t="s">
        <v>86</v>
      </c>
      <c r="R8" s="17" t="s">
        <v>86</v>
      </c>
      <c r="S8" s="17" t="s">
        <v>86</v>
      </c>
      <c r="T8" s="17" t="s">
        <v>86</v>
      </c>
      <c r="U8" s="18">
        <f>52/56</f>
        <v>0.9285714285714286</v>
      </c>
      <c r="V8" s="210"/>
      <c r="W8" s="210"/>
      <c r="X8" s="210"/>
      <c r="Y8" s="210"/>
      <c r="Z8" s="210"/>
      <c r="AA8" s="210"/>
      <c r="AB8" s="204"/>
      <c r="AC8" s="210"/>
      <c r="AD8" s="210"/>
      <c r="AE8" s="210"/>
      <c r="AF8" s="210"/>
      <c r="AG8" s="210"/>
      <c r="AH8" s="210"/>
      <c r="AI8" s="210"/>
      <c r="AJ8" s="210"/>
      <c r="AK8" s="210"/>
      <c r="AL8" s="210"/>
      <c r="AM8" s="210"/>
      <c r="AN8" s="211"/>
    </row>
    <row r="9" spans="1:40" ht="12.75" customHeight="1" x14ac:dyDescent="0.2">
      <c r="A9" s="552" t="s">
        <v>65</v>
      </c>
      <c r="B9" s="404"/>
      <c r="C9" s="404"/>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4"/>
      <c r="AN9" s="553"/>
    </row>
    <row r="10" spans="1:40" ht="12.75" customHeight="1" x14ac:dyDescent="0.2">
      <c r="A10" s="540" t="s">
        <v>510</v>
      </c>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2"/>
    </row>
    <row r="11" spans="1:40" x14ac:dyDescent="0.2">
      <c r="A11" s="543"/>
      <c r="B11" s="544"/>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5"/>
    </row>
    <row r="12" spans="1:40" x14ac:dyDescent="0.2">
      <c r="A12" s="543"/>
      <c r="B12" s="544"/>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4"/>
      <c r="AK12" s="544"/>
      <c r="AL12" s="544"/>
      <c r="AM12" s="544"/>
      <c r="AN12" s="545"/>
    </row>
    <row r="13" spans="1:40" x14ac:dyDescent="0.2">
      <c r="A13" s="543"/>
      <c r="B13" s="544"/>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4"/>
      <c r="AM13" s="544"/>
      <c r="AN13" s="545"/>
    </row>
    <row r="14" spans="1:40" x14ac:dyDescent="0.2">
      <c r="A14" s="543"/>
      <c r="B14" s="544"/>
      <c r="C14" s="544"/>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5"/>
    </row>
    <row r="15" spans="1:40" ht="9" customHeight="1" x14ac:dyDescent="0.2">
      <c r="A15" s="543"/>
      <c r="B15" s="544"/>
      <c r="C15" s="544"/>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5"/>
    </row>
    <row r="16" spans="1:40" s="212" customFormat="1" ht="17.25" customHeight="1" x14ac:dyDescent="0.2">
      <c r="A16" s="543"/>
      <c r="B16" s="544"/>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4"/>
      <c r="AM16" s="544"/>
      <c r="AN16" s="545"/>
    </row>
    <row r="17" spans="1:40" s="212" customFormat="1" ht="12.75" customHeight="1" thickBot="1" x14ac:dyDescent="0.25">
      <c r="A17" s="546"/>
      <c r="B17" s="547"/>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8"/>
    </row>
    <row r="18" spans="1:40" x14ac:dyDescent="0.2">
      <c r="A18" s="213"/>
      <c r="B18" s="549"/>
      <c r="C18" s="549"/>
      <c r="D18" s="549"/>
      <c r="E18" s="549"/>
      <c r="F18" s="549"/>
      <c r="G18" s="549"/>
    </row>
    <row r="19" spans="1:40" ht="12.75" customHeight="1" x14ac:dyDescent="0.2">
      <c r="B19" s="550"/>
      <c r="C19" s="550"/>
      <c r="D19" s="550"/>
      <c r="E19" s="550"/>
      <c r="F19" s="550"/>
      <c r="G19" s="550"/>
    </row>
    <row r="22" spans="1:40" x14ac:dyDescent="0.2">
      <c r="B22" s="481"/>
      <c r="C22" s="481"/>
      <c r="D22" s="481"/>
      <c r="E22" s="481"/>
      <c r="F22" s="481"/>
    </row>
  </sheetData>
  <mergeCells count="50">
    <mergeCell ref="A10:AN17"/>
    <mergeCell ref="B18:G18"/>
    <mergeCell ref="B19:G19"/>
    <mergeCell ref="B22:F22"/>
    <mergeCell ref="AJ5:AJ6"/>
    <mergeCell ref="AK5:AK6"/>
    <mergeCell ref="AL5:AL6"/>
    <mergeCell ref="AM5:AM6"/>
    <mergeCell ref="AN5:AN6"/>
    <mergeCell ref="A9:AN9"/>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N4"/>
    <mergeCell ref="A5:A6"/>
    <mergeCell ref="B5:E5"/>
    <mergeCell ref="F5:F6"/>
    <mergeCell ref="G5:G6"/>
    <mergeCell ref="H5:H6"/>
    <mergeCell ref="I5:I6"/>
    <mergeCell ref="J5:J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3"/>
  <sheetViews>
    <sheetView zoomScale="80" zoomScaleNormal="80" workbookViewId="0">
      <selection activeCell="I8" sqref="I8"/>
    </sheetView>
  </sheetViews>
  <sheetFormatPr baseColWidth="10" defaultColWidth="6.7109375" defaultRowHeight="12.75" x14ac:dyDescent="0.2"/>
  <cols>
    <col min="1" max="1" width="3.7109375" style="34" customWidth="1"/>
    <col min="2" max="2" width="5" style="34" customWidth="1"/>
    <col min="3" max="5" width="4.7109375" style="34" customWidth="1"/>
    <col min="6" max="6" width="19.7109375" style="34" customWidth="1"/>
    <col min="7" max="7" width="19.140625" style="34" bestFit="1" customWidth="1"/>
    <col min="8" max="8" width="20.28515625" style="34" customWidth="1"/>
    <col min="9" max="9" width="13.42578125" style="34" bestFit="1" customWidth="1"/>
    <col min="10" max="10" width="6.7109375" style="34" bestFit="1" customWidth="1"/>
    <col min="11" max="11" width="6.7109375" style="34" customWidth="1"/>
    <col min="12" max="12" width="7.42578125" style="34" bestFit="1" customWidth="1"/>
    <col min="13" max="13" width="9.5703125" style="34" customWidth="1"/>
    <col min="14" max="14" width="16" style="34" customWidth="1"/>
    <col min="15" max="15" width="15.42578125" style="34" customWidth="1"/>
    <col min="16" max="16" width="7.42578125" style="34" customWidth="1"/>
    <col min="17" max="27" width="7.42578125" style="34" bestFit="1" customWidth="1"/>
    <col min="28" max="28" width="10.28515625" style="3" customWidth="1"/>
    <col min="29" max="30" width="6.28515625" style="34" bestFit="1" customWidth="1"/>
    <col min="31" max="31" width="5.28515625" style="34" bestFit="1" customWidth="1"/>
    <col min="32" max="34" width="6.28515625" style="34" bestFit="1" customWidth="1"/>
    <col min="35" max="35" width="6.140625" style="34" bestFit="1" customWidth="1"/>
    <col min="36" max="37" width="6.28515625" style="34" bestFit="1" customWidth="1"/>
    <col min="38" max="38" width="6.42578125" style="34" customWidth="1"/>
    <col min="39" max="39" width="5.85546875" style="34" customWidth="1"/>
    <col min="40" max="40" width="6.85546875" style="34" customWidth="1"/>
    <col min="41" max="16384" width="6.7109375" style="34"/>
  </cols>
  <sheetData>
    <row r="1" spans="1:42" ht="81.75" customHeight="1" thickBot="1" x14ac:dyDescent="0.25">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9"/>
    </row>
    <row r="2" spans="1:42" ht="17.25" customHeight="1" x14ac:dyDescent="0.2">
      <c r="A2" s="469" t="s">
        <v>1</v>
      </c>
      <c r="B2" s="424"/>
      <c r="C2" s="424"/>
      <c r="D2" s="424"/>
      <c r="E2" s="424"/>
      <c r="F2" s="424"/>
      <c r="G2" s="424"/>
      <c r="H2" s="424"/>
      <c r="I2" s="424"/>
      <c r="J2" s="424"/>
      <c r="K2" s="424"/>
      <c r="L2" s="424"/>
      <c r="M2" s="424" t="s">
        <v>294</v>
      </c>
      <c r="N2" s="424"/>
      <c r="O2" s="424"/>
      <c r="P2" s="424"/>
      <c r="Q2" s="424"/>
      <c r="R2" s="424"/>
      <c r="S2" s="424"/>
      <c r="T2" s="424"/>
      <c r="U2" s="424"/>
      <c r="V2" s="424"/>
      <c r="W2" s="424"/>
      <c r="X2" s="424"/>
      <c r="Y2" s="424"/>
      <c r="Z2" s="424"/>
      <c r="AA2" s="424"/>
      <c r="AB2" s="424"/>
      <c r="AC2" s="424"/>
      <c r="AD2" s="424" t="s">
        <v>295</v>
      </c>
      <c r="AE2" s="424"/>
      <c r="AF2" s="424"/>
      <c r="AG2" s="424"/>
      <c r="AH2" s="424"/>
      <c r="AI2" s="424"/>
      <c r="AJ2" s="424"/>
      <c r="AK2" s="424"/>
      <c r="AL2" s="424"/>
      <c r="AM2" s="424"/>
      <c r="AN2" s="470"/>
    </row>
    <row r="3" spans="1:42" ht="28.5" customHeight="1" thickBot="1" x14ac:dyDescent="0.25">
      <c r="A3" s="568" t="s">
        <v>296</v>
      </c>
      <c r="B3" s="430"/>
      <c r="C3" s="430"/>
      <c r="D3" s="430"/>
      <c r="E3" s="430"/>
      <c r="F3" s="430"/>
      <c r="G3" s="430"/>
      <c r="H3" s="430"/>
      <c r="I3" s="430"/>
      <c r="J3" s="430"/>
      <c r="K3" s="430"/>
      <c r="L3" s="430"/>
      <c r="M3" s="430" t="s">
        <v>297</v>
      </c>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L3" s="430"/>
      <c r="AM3" s="430"/>
      <c r="AN3" s="567"/>
    </row>
    <row r="4" spans="1:42" s="214" customFormat="1" ht="12.75" customHeight="1" x14ac:dyDescent="0.2">
      <c r="A4" s="372" t="s">
        <v>6</v>
      </c>
      <c r="B4" s="373"/>
      <c r="C4" s="373"/>
      <c r="D4" s="373"/>
      <c r="E4" s="374"/>
      <c r="F4" s="374"/>
      <c r="G4" s="374"/>
      <c r="H4" s="374"/>
      <c r="I4" s="374"/>
      <c r="J4" s="374"/>
      <c r="K4" s="374"/>
      <c r="L4" s="374"/>
      <c r="M4" s="374"/>
      <c r="N4" s="374"/>
      <c r="O4" s="374"/>
      <c r="P4" s="375" t="s">
        <v>7</v>
      </c>
      <c r="Q4" s="375"/>
      <c r="R4" s="375"/>
      <c r="S4" s="375"/>
      <c r="T4" s="375"/>
      <c r="U4" s="375"/>
      <c r="V4" s="375"/>
      <c r="W4" s="375"/>
      <c r="X4" s="375"/>
      <c r="Y4" s="375"/>
      <c r="Z4" s="375"/>
      <c r="AA4" s="375"/>
      <c r="AB4" s="376" t="s">
        <v>8</v>
      </c>
      <c r="AC4" s="377"/>
      <c r="AD4" s="377"/>
      <c r="AE4" s="377"/>
      <c r="AF4" s="377"/>
      <c r="AG4" s="377"/>
      <c r="AH4" s="377"/>
      <c r="AI4" s="377"/>
      <c r="AJ4" s="377"/>
      <c r="AK4" s="377"/>
      <c r="AL4" s="377"/>
      <c r="AM4" s="377"/>
      <c r="AN4" s="378"/>
    </row>
    <row r="5" spans="1:42" s="214" customFormat="1" ht="27" customHeight="1" x14ac:dyDescent="0.2">
      <c r="A5" s="379" t="s">
        <v>9</v>
      </c>
      <c r="B5" s="381" t="s">
        <v>10</v>
      </c>
      <c r="C5" s="382"/>
      <c r="D5" s="382"/>
      <c r="E5" s="383"/>
      <c r="F5" s="370" t="s">
        <v>11</v>
      </c>
      <c r="G5" s="370" t="s">
        <v>12</v>
      </c>
      <c r="H5" s="370" t="s">
        <v>13</v>
      </c>
      <c r="I5" s="370" t="s">
        <v>14</v>
      </c>
      <c r="J5" s="370" t="s">
        <v>15</v>
      </c>
      <c r="K5" s="370" t="s">
        <v>16</v>
      </c>
      <c r="L5" s="370"/>
      <c r="M5" s="370" t="s">
        <v>17</v>
      </c>
      <c r="N5" s="370" t="s">
        <v>18</v>
      </c>
      <c r="O5" s="370" t="s">
        <v>19</v>
      </c>
      <c r="P5" s="366" t="s">
        <v>20</v>
      </c>
      <c r="Q5" s="366" t="s">
        <v>21</v>
      </c>
      <c r="R5" s="366" t="s">
        <v>22</v>
      </c>
      <c r="S5" s="366" t="s">
        <v>23</v>
      </c>
      <c r="T5" s="366" t="s">
        <v>24</v>
      </c>
      <c r="U5" s="366" t="s">
        <v>25</v>
      </c>
      <c r="V5" s="366" t="s">
        <v>26</v>
      </c>
      <c r="W5" s="366" t="s">
        <v>27</v>
      </c>
      <c r="X5" s="366" t="s">
        <v>28</v>
      </c>
      <c r="Y5" s="366" t="s">
        <v>29</v>
      </c>
      <c r="Z5" s="366" t="s">
        <v>30</v>
      </c>
      <c r="AA5" s="366" t="s">
        <v>31</v>
      </c>
      <c r="AB5" s="368" t="s">
        <v>32</v>
      </c>
      <c r="AC5" s="358" t="s">
        <v>20</v>
      </c>
      <c r="AD5" s="358" t="s">
        <v>21</v>
      </c>
      <c r="AE5" s="358" t="s">
        <v>22</v>
      </c>
      <c r="AF5" s="358" t="s">
        <v>23</v>
      </c>
      <c r="AG5" s="358" t="s">
        <v>24</v>
      </c>
      <c r="AH5" s="358" t="s">
        <v>25</v>
      </c>
      <c r="AI5" s="358" t="s">
        <v>26</v>
      </c>
      <c r="AJ5" s="358" t="s">
        <v>27</v>
      </c>
      <c r="AK5" s="358" t="s">
        <v>28</v>
      </c>
      <c r="AL5" s="358" t="s">
        <v>29</v>
      </c>
      <c r="AM5" s="358" t="s">
        <v>30</v>
      </c>
      <c r="AN5" s="360" t="s">
        <v>31</v>
      </c>
    </row>
    <row r="6" spans="1:42" s="214" customFormat="1" ht="22.5" customHeight="1" thickBot="1" x14ac:dyDescent="0.25">
      <c r="A6" s="380"/>
      <c r="B6" s="384"/>
      <c r="C6" s="385"/>
      <c r="D6" s="385"/>
      <c r="E6" s="386"/>
      <c r="F6" s="371"/>
      <c r="G6" s="371"/>
      <c r="H6" s="371"/>
      <c r="I6" s="371"/>
      <c r="J6" s="371"/>
      <c r="K6" s="5" t="s">
        <v>33</v>
      </c>
      <c r="L6" s="6" t="s">
        <v>34</v>
      </c>
      <c r="M6" s="371"/>
      <c r="N6" s="371"/>
      <c r="O6" s="371"/>
      <c r="P6" s="367"/>
      <c r="Q6" s="367"/>
      <c r="R6" s="367"/>
      <c r="S6" s="367"/>
      <c r="T6" s="367"/>
      <c r="U6" s="367"/>
      <c r="V6" s="367"/>
      <c r="W6" s="367"/>
      <c r="X6" s="367"/>
      <c r="Y6" s="367"/>
      <c r="Z6" s="367"/>
      <c r="AA6" s="367"/>
      <c r="AB6" s="369"/>
      <c r="AC6" s="359"/>
      <c r="AD6" s="359"/>
      <c r="AE6" s="359"/>
      <c r="AF6" s="359"/>
      <c r="AG6" s="359"/>
      <c r="AH6" s="359"/>
      <c r="AI6" s="359"/>
      <c r="AJ6" s="359"/>
      <c r="AK6" s="359"/>
      <c r="AL6" s="359"/>
      <c r="AM6" s="359"/>
      <c r="AN6" s="361"/>
    </row>
    <row r="7" spans="1:42" s="214" customFormat="1" ht="118.5" customHeight="1" x14ac:dyDescent="0.2">
      <c r="A7" s="206">
        <v>1</v>
      </c>
      <c r="B7" s="208" t="s">
        <v>132</v>
      </c>
      <c r="C7" s="208"/>
      <c r="D7" s="208"/>
      <c r="E7" s="208"/>
      <c r="F7" s="208" t="s">
        <v>298</v>
      </c>
      <c r="G7" s="208" t="s">
        <v>299</v>
      </c>
      <c r="H7" s="208" t="s">
        <v>300</v>
      </c>
      <c r="I7" s="208" t="s">
        <v>258</v>
      </c>
      <c r="J7" s="215">
        <v>0.9</v>
      </c>
      <c r="K7" s="208" t="s">
        <v>301</v>
      </c>
      <c r="L7" s="208" t="s">
        <v>302</v>
      </c>
      <c r="M7" s="208" t="s">
        <v>41</v>
      </c>
      <c r="N7" s="208" t="s">
        <v>303</v>
      </c>
      <c r="O7" s="208" t="s">
        <v>304</v>
      </c>
      <c r="P7" s="216">
        <f>(374272505/4345500000)</f>
        <v>8.6128755033943155E-2</v>
      </c>
      <c r="Q7" s="216">
        <f>(374272505/4345500000)</f>
        <v>8.6128755033943155E-2</v>
      </c>
      <c r="R7" s="216">
        <f>(804759439/4345500000)</f>
        <v>0.18519374962604992</v>
      </c>
      <c r="S7" s="216">
        <f>(1266905047/4345500000)</f>
        <v>0.29154413692325393</v>
      </c>
      <c r="T7" s="216">
        <f>(1790857079/4345500000)</f>
        <v>0.41211761109193418</v>
      </c>
      <c r="U7" s="216">
        <f>(2376958088/4345500000)</f>
        <v>0.54699300149580021</v>
      </c>
      <c r="V7" s="667">
        <v>0.60250000000000004</v>
      </c>
      <c r="W7" s="216">
        <v>0.65949999999999998</v>
      </c>
      <c r="X7" s="216">
        <f>+'[2]INGRESOS SEPT 2019'!$J$100/'[2]INGRESOS SEPT 2019'!$I$100</f>
        <v>0.69251494126686997</v>
      </c>
      <c r="Y7" s="216">
        <f>+'[3]INGRESOS OCTUBRE 2019'!$J$100/'[3]INGRESOS OCTUBRE 2019'!$I$100</f>
        <v>0.73720956148557226</v>
      </c>
      <c r="Z7" s="216">
        <f>+'[4]INGRESOS NOVIEMBRE 2019'!$J$7/'[4]INGRESOS NOVIEMBRE 2019'!$I$7</f>
        <v>0.76171189626181079</v>
      </c>
      <c r="AA7" s="217">
        <f>+'[5]INGRESOS DICIEMBRE 2019'!$J$80/'[5]INGRESOS DICIEMBRE 2019'!$I$80</f>
        <v>0.88998812923075976</v>
      </c>
      <c r="AB7" s="218">
        <f>+'[6]Ind.gest.financiera 2018'!AB12</f>
        <v>0.85257066839261786</v>
      </c>
      <c r="AC7" s="219" t="s">
        <v>212</v>
      </c>
      <c r="AD7" s="219" t="s">
        <v>212</v>
      </c>
      <c r="AE7" s="219" t="s">
        <v>305</v>
      </c>
      <c r="AF7" s="220" t="s">
        <v>305</v>
      </c>
      <c r="AG7" s="220" t="s">
        <v>305</v>
      </c>
      <c r="AH7" s="219" t="s">
        <v>212</v>
      </c>
      <c r="AI7" s="668" t="str">
        <f>IF(V7&gt;'[6]Ind.gest.financiera 2018'!W12,"SUBIO","BAJO")</f>
        <v>BAJO</v>
      </c>
      <c r="AJ7" s="219" t="s">
        <v>305</v>
      </c>
      <c r="AK7" s="668" t="str">
        <f>IF(X7&gt;'[6]Ind.gest.financiera 2018'!Y12,"SUBIO","BAJO")</f>
        <v>BAJO</v>
      </c>
      <c r="AL7" s="668" t="str">
        <f>IF(Y7&gt;'[6]Ind.gest.financiera 2018'!Z12,"SUBIO","BAJO")</f>
        <v>BAJO</v>
      </c>
      <c r="AM7" s="220" t="s">
        <v>305</v>
      </c>
      <c r="AN7" s="221" t="s">
        <v>212</v>
      </c>
    </row>
    <row r="8" spans="1:42" s="214" customFormat="1" ht="100.5" customHeight="1" x14ac:dyDescent="0.2">
      <c r="A8" s="206">
        <v>2</v>
      </c>
      <c r="B8" s="208" t="s">
        <v>132</v>
      </c>
      <c r="C8" s="208"/>
      <c r="D8" s="208"/>
      <c r="E8" s="208"/>
      <c r="F8" s="208" t="s">
        <v>306</v>
      </c>
      <c r="G8" s="208" t="s">
        <v>45</v>
      </c>
      <c r="H8" s="208" t="s">
        <v>307</v>
      </c>
      <c r="I8" s="208" t="s">
        <v>258</v>
      </c>
      <c r="J8" s="215">
        <v>0.9</v>
      </c>
      <c r="K8" s="208" t="s">
        <v>47</v>
      </c>
      <c r="L8" s="208" t="s">
        <v>308</v>
      </c>
      <c r="M8" s="208" t="s">
        <v>41</v>
      </c>
      <c r="N8" s="208" t="s">
        <v>511</v>
      </c>
      <c r="O8" s="208" t="s">
        <v>304</v>
      </c>
      <c r="P8" s="222">
        <f>+'[6]datos-presupuesto 2019'!E11</f>
        <v>8.3832999772562519E-2</v>
      </c>
      <c r="Q8" s="222">
        <f>+'[6]datos-presupuesto 2019'!E19</f>
        <v>0.21254461414616399</v>
      </c>
      <c r="R8" s="222">
        <f>+'[6]datos-presupuesto 2019'!E27</f>
        <v>0.33157502416461343</v>
      </c>
      <c r="S8" s="222">
        <f>+'[6]datos-presupuesto 2019'!E35</f>
        <v>0.37649345562014158</v>
      </c>
      <c r="T8" s="222">
        <f>+'[6]datos-presupuesto 2019'!E43</f>
        <v>0.43779943899272167</v>
      </c>
      <c r="U8" s="222">
        <f>+'[6]datos-presupuesto 2019'!E51</f>
        <v>0.54580314368059679</v>
      </c>
      <c r="V8" s="216">
        <f>+'[6]datos-presupuesto 2019'!E59</f>
        <v>0.6035064311180135</v>
      </c>
      <c r="W8" s="216">
        <f>+'[6]datos-presupuesto 2019'!E67</f>
        <v>0.6735873279351593</v>
      </c>
      <c r="X8" s="222">
        <f>+'[6]datos-presupuesto 2019'!E75</f>
        <v>0.72956632082386896</v>
      </c>
      <c r="Y8" s="222">
        <f>+'[6]datos-presupuesto 2019'!E83</f>
        <v>0.78977962599675899</v>
      </c>
      <c r="Z8" s="222">
        <f>+'[6]datos-presupuesto 2019'!E91</f>
        <v>0.87163653957422471</v>
      </c>
      <c r="AA8" s="223">
        <f>+'[6]datos-presupuesto 2019'!E99</f>
        <v>0.97777353973073977</v>
      </c>
      <c r="AB8" s="218">
        <f>+'[6]Ind.gest.financiera 2018'!AB13</f>
        <v>0.96992506076904816</v>
      </c>
      <c r="AC8" s="219" t="s">
        <v>305</v>
      </c>
      <c r="AD8" s="219" t="s">
        <v>212</v>
      </c>
      <c r="AE8" s="220" t="s">
        <v>305</v>
      </c>
      <c r="AF8" s="220" t="s">
        <v>212</v>
      </c>
      <c r="AG8" s="220" t="s">
        <v>212</v>
      </c>
      <c r="AH8" s="219" t="s">
        <v>212</v>
      </c>
      <c r="AI8" s="220" t="s">
        <v>212</v>
      </c>
      <c r="AJ8" s="219" t="s">
        <v>305</v>
      </c>
      <c r="AK8" s="220" t="str">
        <f>+IF(X8&gt;'[6]Ind.gest.financiera 2018'!Y13,"SUBIO","BAJO")</f>
        <v>BAJO</v>
      </c>
      <c r="AL8" s="220" t="str">
        <f>+IF(Y8&gt;'[6]Ind.gest.financiera 2018'!Z13,"SUBIO","BAJO")</f>
        <v>BAJO</v>
      </c>
      <c r="AM8" s="220" t="s">
        <v>212</v>
      </c>
      <c r="AN8" s="221" t="s">
        <v>212</v>
      </c>
    </row>
    <row r="9" spans="1:42" s="214" customFormat="1" ht="105" customHeight="1" x14ac:dyDescent="0.2">
      <c r="A9" s="206">
        <v>3</v>
      </c>
      <c r="B9" s="208"/>
      <c r="C9" s="208" t="s">
        <v>132</v>
      </c>
      <c r="D9" s="208"/>
      <c r="E9" s="208"/>
      <c r="F9" s="208" t="s">
        <v>309</v>
      </c>
      <c r="G9" s="208"/>
      <c r="H9" s="208" t="s">
        <v>310</v>
      </c>
      <c r="I9" s="208" t="s">
        <v>258</v>
      </c>
      <c r="J9" s="215">
        <v>1</v>
      </c>
      <c r="K9" s="208" t="s">
        <v>311</v>
      </c>
      <c r="L9" s="208" t="s">
        <v>39</v>
      </c>
      <c r="M9" s="208" t="s">
        <v>41</v>
      </c>
      <c r="N9" s="208" t="s">
        <v>511</v>
      </c>
      <c r="O9" s="208" t="s">
        <v>304</v>
      </c>
      <c r="P9" s="222">
        <f>+'[6]datos-presupuesto 2019'!F11</f>
        <v>0.37523084723621941</v>
      </c>
      <c r="Q9" s="222">
        <f>+'[6]datos-presupuesto 2019'!F19</f>
        <v>0.6016126586773255</v>
      </c>
      <c r="R9" s="222">
        <f>+'[6]datos-presupuesto 2019'!F27</f>
        <v>0.47207994970342032</v>
      </c>
      <c r="S9" s="222">
        <f>+'[6]datos-presupuesto 2019'!F35</f>
        <v>0.5810081494332292</v>
      </c>
      <c r="T9" s="222">
        <f>+'[6]datos-presupuesto 2019'!F43</f>
        <v>0.67877409257632748</v>
      </c>
      <c r="U9" s="222">
        <f>+'[6]datos-presupuesto 2019'!F51</f>
        <v>0.70368980784699009</v>
      </c>
      <c r="V9" s="216">
        <f>+'[6]datos-presupuesto 2019'!F59</f>
        <v>0.74750415802401404</v>
      </c>
      <c r="W9" s="216">
        <f>+'[6]datos-presupuesto 2019'!F67</f>
        <v>0.7876885126536598</v>
      </c>
      <c r="X9" s="222">
        <f>+'[6]datos-presupuesto 2019'!F75</f>
        <v>0.83256973721095517</v>
      </c>
      <c r="Y9" s="222">
        <f>+'[6]datos-presupuesto 2019'!F83</f>
        <v>0.8769480172074503</v>
      </c>
      <c r="Z9" s="222">
        <f>+'[6]datos-presupuesto 2019'!F91</f>
        <v>0.89543077873054144</v>
      </c>
      <c r="AA9" s="223">
        <f>+'[6]datos-presupuesto 2019'!F99</f>
        <v>0.94438048128549845</v>
      </c>
      <c r="AB9" s="218">
        <f>+'[6]Ind.gest.financiera 2018'!AB14</f>
        <v>0.93723803801992711</v>
      </c>
      <c r="AC9" s="219" t="s">
        <v>212</v>
      </c>
      <c r="AD9" s="219" t="s">
        <v>212</v>
      </c>
      <c r="AE9" s="220" t="s">
        <v>305</v>
      </c>
      <c r="AF9" s="220" t="s">
        <v>305</v>
      </c>
      <c r="AG9" s="220" t="s">
        <v>305</v>
      </c>
      <c r="AH9" s="219" t="s">
        <v>212</v>
      </c>
      <c r="AI9" s="220" t="s">
        <v>212</v>
      </c>
      <c r="AJ9" s="219" t="s">
        <v>212</v>
      </c>
      <c r="AK9" s="220" t="str">
        <f>IF(X9&gt;'[6]Ind.gest.financiera 2018'!Y14,"SUBIO","BAJO")</f>
        <v>SUBIO</v>
      </c>
      <c r="AL9" s="220" t="str">
        <f>IF(Y9&gt;'[6]Ind.gest.financiera 2018'!Z14,"SUBIO","BAJO")</f>
        <v>SUBIO</v>
      </c>
      <c r="AM9" s="220" t="s">
        <v>305</v>
      </c>
      <c r="AN9" s="221" t="s">
        <v>212</v>
      </c>
    </row>
    <row r="10" spans="1:42" s="3" customFormat="1" ht="12.75" customHeight="1" x14ac:dyDescent="0.2">
      <c r="A10" s="552" t="s">
        <v>65</v>
      </c>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553"/>
    </row>
    <row r="11" spans="1:42" ht="129" customHeight="1" thickBot="1" x14ac:dyDescent="0.25">
      <c r="A11" s="564" t="s">
        <v>312</v>
      </c>
      <c r="B11" s="565"/>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6"/>
    </row>
    <row r="12" spans="1:42" ht="15.75" customHeight="1" x14ac:dyDescent="0.2">
      <c r="A12" s="669" t="s">
        <v>512</v>
      </c>
      <c r="B12" s="669"/>
      <c r="C12" s="669"/>
      <c r="D12" s="669"/>
      <c r="E12" s="669"/>
      <c r="F12" s="669"/>
      <c r="G12" s="669"/>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row>
    <row r="13" spans="1:42" x14ac:dyDescent="0.2">
      <c r="A13" s="670"/>
      <c r="B13" s="670"/>
      <c r="C13" s="670"/>
      <c r="D13" s="670"/>
      <c r="E13" s="670"/>
      <c r="F13" s="670"/>
      <c r="G13" s="670"/>
      <c r="H13" s="670"/>
      <c r="I13" s="670"/>
      <c r="J13" s="670"/>
      <c r="K13" s="670"/>
      <c r="L13" s="670"/>
      <c r="M13" s="670"/>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row>
    <row r="14" spans="1:42" x14ac:dyDescent="0.2">
      <c r="A14" s="670"/>
      <c r="B14" s="670"/>
      <c r="C14" s="670"/>
      <c r="D14" s="670"/>
      <c r="E14" s="670"/>
      <c r="F14" s="670"/>
      <c r="G14" s="670"/>
      <c r="H14" s="670"/>
      <c r="I14" s="670"/>
      <c r="J14" s="670"/>
      <c r="K14" s="670"/>
      <c r="L14" s="670"/>
      <c r="M14" s="670"/>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0"/>
      <c r="AK14" s="670"/>
      <c r="AL14" s="670"/>
      <c r="AM14" s="670"/>
      <c r="AN14" s="670"/>
    </row>
    <row r="15" spans="1:42" x14ac:dyDescent="0.2">
      <c r="A15" s="670"/>
      <c r="B15" s="670"/>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0"/>
    </row>
    <row r="16" spans="1:42" x14ac:dyDescent="0.2">
      <c r="A16" s="670"/>
      <c r="B16" s="670"/>
      <c r="C16" s="670"/>
      <c r="D16" s="670"/>
      <c r="E16" s="670"/>
      <c r="F16" s="670"/>
      <c r="G16" s="670"/>
      <c r="H16" s="670"/>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670"/>
      <c r="AG16" s="670"/>
      <c r="AH16" s="670"/>
      <c r="AI16" s="670"/>
      <c r="AJ16" s="670"/>
      <c r="AK16" s="670"/>
      <c r="AL16" s="670"/>
      <c r="AM16" s="670"/>
      <c r="AN16" s="670"/>
      <c r="AP16" s="671"/>
    </row>
    <row r="17" spans="1:40" ht="12.75" customHeight="1" thickBot="1" x14ac:dyDescent="0.25">
      <c r="A17" s="670"/>
      <c r="B17" s="670"/>
      <c r="C17" s="670"/>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0"/>
    </row>
    <row r="18" spans="1:40" ht="12.75" hidden="1" customHeight="1" thickBot="1" x14ac:dyDescent="0.25">
      <c r="A18" s="670"/>
      <c r="B18" s="670"/>
      <c r="C18" s="670"/>
      <c r="D18" s="670"/>
      <c r="E18" s="670"/>
      <c r="F18" s="670"/>
      <c r="G18" s="670"/>
      <c r="H18" s="670"/>
      <c r="I18" s="670"/>
      <c r="J18" s="670"/>
      <c r="K18" s="670"/>
      <c r="L18" s="670"/>
      <c r="M18" s="670"/>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0"/>
      <c r="AL18" s="670"/>
      <c r="AM18" s="670"/>
      <c r="AN18" s="670"/>
    </row>
    <row r="19" spans="1:40" ht="12.75" hidden="1" customHeight="1" thickBot="1" x14ac:dyDescent="0.25">
      <c r="A19" s="670"/>
      <c r="B19" s="670"/>
      <c r="C19" s="670"/>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row>
    <row r="20" spans="1:40" ht="12.75" hidden="1" customHeight="1" thickBot="1" x14ac:dyDescent="0.25">
      <c r="A20" s="670"/>
      <c r="B20" s="670"/>
      <c r="C20" s="670"/>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c r="AN20" s="670"/>
    </row>
    <row r="21" spans="1:40" ht="12.75" hidden="1" customHeight="1" thickBot="1" x14ac:dyDescent="0.25">
      <c r="A21" s="670"/>
      <c r="B21" s="670"/>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row>
    <row r="22" spans="1:40" ht="12.75" customHeight="1" x14ac:dyDescent="0.2">
      <c r="A22" s="672" t="s">
        <v>513</v>
      </c>
      <c r="B22" s="673"/>
      <c r="C22" s="673"/>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3"/>
      <c r="AF22" s="673"/>
      <c r="AG22" s="673"/>
      <c r="AH22" s="673"/>
      <c r="AI22" s="673"/>
      <c r="AJ22" s="673"/>
      <c r="AK22" s="673"/>
      <c r="AL22" s="673"/>
      <c r="AM22" s="673"/>
      <c r="AN22" s="674"/>
    </row>
    <row r="23" spans="1:40" ht="12.75" customHeight="1" x14ac:dyDescent="0.2">
      <c r="A23" s="675"/>
      <c r="B23" s="676"/>
      <c r="C23" s="676"/>
      <c r="D23" s="676"/>
      <c r="E23" s="676"/>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6"/>
      <c r="AE23" s="676"/>
      <c r="AF23" s="676"/>
      <c r="AG23" s="676"/>
      <c r="AH23" s="676"/>
      <c r="AI23" s="676"/>
      <c r="AJ23" s="676"/>
      <c r="AK23" s="676"/>
      <c r="AL23" s="676"/>
      <c r="AM23" s="676"/>
      <c r="AN23" s="677"/>
    </row>
    <row r="24" spans="1:40" ht="12.75" customHeight="1" x14ac:dyDescent="0.2">
      <c r="A24" s="675"/>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676"/>
      <c r="AK24" s="676"/>
      <c r="AL24" s="676"/>
      <c r="AM24" s="676"/>
      <c r="AN24" s="677"/>
    </row>
    <row r="25" spans="1:40" ht="12.75" customHeight="1" x14ac:dyDescent="0.2">
      <c r="A25" s="675"/>
      <c r="B25" s="676"/>
      <c r="C25" s="676"/>
      <c r="D25" s="676"/>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676"/>
      <c r="AF25" s="676"/>
      <c r="AG25" s="676"/>
      <c r="AH25" s="676"/>
      <c r="AI25" s="676"/>
      <c r="AJ25" s="676"/>
      <c r="AK25" s="676"/>
      <c r="AL25" s="676"/>
      <c r="AM25" s="676"/>
      <c r="AN25" s="677"/>
    </row>
    <row r="26" spans="1:40" ht="12.75" customHeight="1" x14ac:dyDescent="0.2">
      <c r="A26" s="675"/>
      <c r="B26" s="676"/>
      <c r="C26" s="676"/>
      <c r="D26" s="676"/>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7"/>
    </row>
    <row r="27" spans="1:40" ht="12.75" customHeight="1" x14ac:dyDescent="0.2">
      <c r="A27" s="675"/>
      <c r="B27" s="676"/>
      <c r="C27" s="676"/>
      <c r="D27" s="676"/>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7"/>
    </row>
    <row r="28" spans="1:40" ht="5.25" customHeight="1" x14ac:dyDescent="0.2">
      <c r="A28" s="675"/>
      <c r="B28" s="676"/>
      <c r="C28" s="676"/>
      <c r="D28" s="676"/>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6"/>
      <c r="AM28" s="676"/>
      <c r="AN28" s="677"/>
    </row>
    <row r="29" spans="1:40" ht="12.75" hidden="1" customHeight="1" x14ac:dyDescent="0.2">
      <c r="A29" s="675"/>
      <c r="B29" s="676"/>
      <c r="C29" s="676"/>
      <c r="D29" s="676"/>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76"/>
      <c r="AM29" s="676"/>
      <c r="AN29" s="677"/>
    </row>
    <row r="30" spans="1:40" ht="12.75" hidden="1" customHeight="1" x14ac:dyDescent="0.2">
      <c r="A30" s="675"/>
      <c r="B30" s="676"/>
      <c r="C30" s="676"/>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7"/>
    </row>
    <row r="31" spans="1:40" ht="13.5" customHeight="1" thickBot="1" x14ac:dyDescent="0.25">
      <c r="A31" s="564"/>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6"/>
    </row>
    <row r="32" spans="1:40" x14ac:dyDescent="0.2">
      <c r="A32" s="672" t="s">
        <v>514</v>
      </c>
      <c r="B32" s="673"/>
      <c r="C32" s="673"/>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4"/>
    </row>
    <row r="33" spans="1:40" x14ac:dyDescent="0.2">
      <c r="A33" s="675"/>
      <c r="B33" s="676"/>
      <c r="C33" s="676"/>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c r="AH33" s="676"/>
      <c r="AI33" s="676"/>
      <c r="AJ33" s="676"/>
      <c r="AK33" s="676"/>
      <c r="AL33" s="676"/>
      <c r="AM33" s="676"/>
      <c r="AN33" s="677"/>
    </row>
    <row r="34" spans="1:40" x14ac:dyDescent="0.2">
      <c r="A34" s="675"/>
      <c r="B34" s="676"/>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7"/>
    </row>
    <row r="35" spans="1:40" x14ac:dyDescent="0.2">
      <c r="A35" s="675"/>
      <c r="B35" s="676"/>
      <c r="C35" s="676"/>
      <c r="D35" s="676"/>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676"/>
      <c r="AN35" s="677"/>
    </row>
    <row r="36" spans="1:40" ht="13.5" thickBot="1" x14ac:dyDescent="0.25">
      <c r="A36" s="564"/>
      <c r="B36" s="565"/>
      <c r="C36" s="565"/>
      <c r="D36" s="565"/>
      <c r="E36" s="565"/>
      <c r="F36" s="565"/>
      <c r="G36" s="565"/>
      <c r="H36" s="565"/>
      <c r="I36" s="565"/>
      <c r="J36" s="565"/>
      <c r="K36" s="565"/>
      <c r="L36" s="565"/>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6"/>
    </row>
    <row r="37" spans="1:40" x14ac:dyDescent="0.2">
      <c r="A37" s="672" t="s">
        <v>515</v>
      </c>
      <c r="B37" s="673"/>
      <c r="C37" s="673"/>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4"/>
    </row>
    <row r="38" spans="1:40" x14ac:dyDescent="0.2">
      <c r="A38" s="675"/>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7"/>
    </row>
    <row r="39" spans="1:40" x14ac:dyDescent="0.2">
      <c r="A39" s="675"/>
      <c r="B39" s="676"/>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7"/>
    </row>
    <row r="40" spans="1:40" x14ac:dyDescent="0.2">
      <c r="A40" s="675"/>
      <c r="B40" s="676"/>
      <c r="C40" s="676"/>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676"/>
      <c r="AM40" s="676"/>
      <c r="AN40" s="677"/>
    </row>
    <row r="41" spans="1:40" ht="13.5" thickBot="1" x14ac:dyDescent="0.25">
      <c r="A41" s="564"/>
      <c r="B41" s="565"/>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6"/>
    </row>
    <row r="42" spans="1:40" ht="13.5" thickBot="1" x14ac:dyDescent="0.25"/>
    <row r="43" spans="1:40" x14ac:dyDescent="0.2">
      <c r="A43" s="672" t="s">
        <v>516</v>
      </c>
      <c r="B43" s="673"/>
      <c r="C43" s="673"/>
      <c r="D43" s="673"/>
      <c r="E43" s="673"/>
      <c r="F43" s="673"/>
      <c r="G43" s="673"/>
      <c r="H43" s="673"/>
      <c r="I43" s="673"/>
      <c r="J43" s="673"/>
      <c r="K43" s="673"/>
      <c r="L43" s="673"/>
      <c r="M43" s="673"/>
      <c r="N43" s="673"/>
      <c r="O43" s="673"/>
      <c r="P43" s="673"/>
      <c r="Q43" s="673"/>
      <c r="R43" s="673"/>
      <c r="S43" s="673"/>
      <c r="T43" s="673"/>
      <c r="U43" s="673"/>
      <c r="V43" s="673"/>
      <c r="W43" s="673"/>
      <c r="X43" s="673"/>
      <c r="Y43" s="673"/>
      <c r="Z43" s="673"/>
      <c r="AA43" s="673"/>
      <c r="AB43" s="673"/>
      <c r="AC43" s="673"/>
      <c r="AD43" s="673"/>
      <c r="AE43" s="673"/>
      <c r="AF43" s="673"/>
      <c r="AG43" s="673"/>
      <c r="AH43" s="673"/>
      <c r="AI43" s="673"/>
      <c r="AJ43" s="673"/>
      <c r="AK43" s="673"/>
      <c r="AL43" s="673"/>
      <c r="AM43" s="673"/>
      <c r="AN43" s="674"/>
    </row>
    <row r="44" spans="1:40" x14ac:dyDescent="0.2">
      <c r="A44" s="675"/>
      <c r="B44" s="676"/>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676"/>
      <c r="AM44" s="676"/>
      <c r="AN44" s="677"/>
    </row>
    <row r="45" spans="1:40" x14ac:dyDescent="0.2">
      <c r="A45" s="675"/>
      <c r="B45" s="676"/>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676"/>
      <c r="AD45" s="676"/>
      <c r="AE45" s="676"/>
      <c r="AF45" s="676"/>
      <c r="AG45" s="676"/>
      <c r="AH45" s="676"/>
      <c r="AI45" s="676"/>
      <c r="AJ45" s="676"/>
      <c r="AK45" s="676"/>
      <c r="AL45" s="676"/>
      <c r="AM45" s="676"/>
      <c r="AN45" s="677"/>
    </row>
    <row r="46" spans="1:40" x14ac:dyDescent="0.2">
      <c r="A46" s="675"/>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7"/>
    </row>
    <row r="47" spans="1:40" ht="13.5" thickBot="1" x14ac:dyDescent="0.25">
      <c r="A47" s="564"/>
      <c r="B47" s="565"/>
      <c r="C47" s="565"/>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5"/>
      <c r="AK47" s="565"/>
      <c r="AL47" s="565"/>
      <c r="AM47" s="565"/>
      <c r="AN47" s="566"/>
    </row>
    <row r="48" spans="1:40" ht="13.5" thickBot="1" x14ac:dyDescent="0.25"/>
    <row r="49" spans="1:40" x14ac:dyDescent="0.2">
      <c r="A49" s="672" t="s">
        <v>517</v>
      </c>
      <c r="B49" s="673"/>
      <c r="C49" s="673"/>
      <c r="D49" s="673"/>
      <c r="E49" s="673"/>
      <c r="F49" s="673"/>
      <c r="G49" s="673"/>
      <c r="H49" s="673"/>
      <c r="I49" s="673"/>
      <c r="J49" s="673"/>
      <c r="K49" s="673"/>
      <c r="L49" s="673"/>
      <c r="M49" s="673"/>
      <c r="N49" s="673"/>
      <c r="O49" s="673"/>
      <c r="P49" s="673"/>
      <c r="Q49" s="673"/>
      <c r="R49" s="673"/>
      <c r="S49" s="673"/>
      <c r="T49" s="673"/>
      <c r="U49" s="673"/>
      <c r="V49" s="673"/>
      <c r="W49" s="673"/>
      <c r="X49" s="673"/>
      <c r="Y49" s="673"/>
      <c r="Z49" s="673"/>
      <c r="AA49" s="673"/>
      <c r="AB49" s="673"/>
      <c r="AC49" s="673"/>
      <c r="AD49" s="673"/>
      <c r="AE49" s="673"/>
      <c r="AF49" s="673"/>
      <c r="AG49" s="673"/>
      <c r="AH49" s="673"/>
      <c r="AI49" s="673"/>
      <c r="AJ49" s="673"/>
      <c r="AK49" s="673"/>
      <c r="AL49" s="673"/>
      <c r="AM49" s="673"/>
      <c r="AN49" s="674"/>
    </row>
    <row r="50" spans="1:40" x14ac:dyDescent="0.2">
      <c r="A50" s="675"/>
      <c r="B50" s="676"/>
      <c r="C50" s="676"/>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7"/>
    </row>
    <row r="51" spans="1:40" x14ac:dyDescent="0.2">
      <c r="A51" s="675"/>
      <c r="B51" s="676"/>
      <c r="C51" s="676"/>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7"/>
    </row>
    <row r="52" spans="1:40" x14ac:dyDescent="0.2">
      <c r="A52" s="675"/>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7"/>
    </row>
    <row r="53" spans="1:40" ht="13.5" thickBot="1" x14ac:dyDescent="0.25">
      <c r="A53" s="564"/>
      <c r="B53" s="565"/>
      <c r="C53" s="565"/>
      <c r="D53" s="565"/>
      <c r="E53" s="565"/>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L53" s="565"/>
      <c r="AM53" s="565"/>
      <c r="AN53" s="566"/>
    </row>
  </sheetData>
  <mergeCells count="53">
    <mergeCell ref="A49:AN53"/>
    <mergeCell ref="A11:AN11"/>
    <mergeCell ref="A12:AN21"/>
    <mergeCell ref="A22:AN31"/>
    <mergeCell ref="A32:AN36"/>
    <mergeCell ref="A37:AN41"/>
    <mergeCell ref="A43:AN47"/>
    <mergeCell ref="AJ5:AJ6"/>
    <mergeCell ref="AK5:AK6"/>
    <mergeCell ref="AL5:AL6"/>
    <mergeCell ref="AM5:AM6"/>
    <mergeCell ref="AN5:AN6"/>
    <mergeCell ref="A10:AN10"/>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N4"/>
    <mergeCell ref="A5:A6"/>
    <mergeCell ref="B5:E6"/>
    <mergeCell ref="F5:F6"/>
    <mergeCell ref="G5:G6"/>
    <mergeCell ref="H5:H6"/>
    <mergeCell ref="I5:I6"/>
    <mergeCell ref="J5:J6"/>
    <mergeCell ref="A1:AN1"/>
    <mergeCell ref="A2:L2"/>
    <mergeCell ref="M2:AC2"/>
    <mergeCell ref="AD2:AN3"/>
    <mergeCell ref="A3:L3"/>
    <mergeCell ref="M3:AC3"/>
  </mergeCells>
  <pageMargins left="0.70866141732283472" right="0.70866141732283472" top="0.74803149606299213" bottom="0.74803149606299213" header="0.31496062992125984" footer="0.31496062992125984"/>
  <pageSetup scale="31" fitToHeight="0" orientation="landscape" r:id="rId1"/>
  <headerFooter>
    <oddFooter>&amp;L&amp;"Arial,Normal"&amp;8FR.PS.010&amp;C&amp;"Arial,Normal"&amp;8                                                                                                            &amp;R&amp;"Arial,Normal"&amp;8Versión 04_29/08/2016</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8"/>
  <sheetViews>
    <sheetView zoomScale="80" zoomScaleNormal="80" zoomScalePageLayoutView="40" workbookViewId="0">
      <selection activeCell="Q8" sqref="Q8"/>
    </sheetView>
  </sheetViews>
  <sheetFormatPr baseColWidth="10" defaultColWidth="6.7109375" defaultRowHeight="12.75" x14ac:dyDescent="0.2"/>
  <cols>
    <col min="1" max="1" width="3.7109375" style="34" customWidth="1"/>
    <col min="2" max="2" width="5" style="34" customWidth="1"/>
    <col min="3" max="5" width="4.7109375" style="34" customWidth="1"/>
    <col min="6" max="6" width="25.7109375" style="34" customWidth="1"/>
    <col min="7" max="7" width="27.85546875" style="34" customWidth="1"/>
    <col min="8" max="8" width="18.140625" style="34" customWidth="1"/>
    <col min="9" max="9" width="13.7109375" style="34" customWidth="1"/>
    <col min="10" max="11" width="6.140625" style="34" customWidth="1"/>
    <col min="12" max="12" width="7.7109375" style="34" customWidth="1"/>
    <col min="13" max="13" width="12.42578125" style="34" customWidth="1"/>
    <col min="14" max="14" width="21.42578125" style="34" customWidth="1"/>
    <col min="15" max="15" width="15.42578125" style="34" customWidth="1"/>
    <col min="16" max="17" width="6.28515625" style="34" customWidth="1"/>
    <col min="18" max="18" width="7.28515625" style="34" customWidth="1"/>
    <col min="19" max="19" width="6.28515625" style="34" customWidth="1"/>
    <col min="20" max="20" width="6.85546875" style="34" customWidth="1"/>
    <col min="21" max="27" width="6.28515625" style="34" customWidth="1"/>
    <col min="28" max="28" width="13.5703125" style="34" customWidth="1"/>
    <col min="29" max="40" width="6.7109375" style="34"/>
    <col min="41" max="44" width="6.7109375" style="3"/>
    <col min="45" max="45" width="11.85546875" style="3" bestFit="1" customWidth="1"/>
    <col min="46" max="16384" width="6.7109375" style="3"/>
  </cols>
  <sheetData>
    <row r="1" spans="1:45" s="1" customFormat="1" ht="80.099999999999994" customHeight="1" thickBot="1" x14ac:dyDescent="0.35">
      <c r="A1" s="573" t="s">
        <v>0</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c r="AL1" s="574"/>
      <c r="AM1" s="574"/>
      <c r="AN1" s="575"/>
    </row>
    <row r="2" spans="1:45" ht="12.75" customHeight="1" x14ac:dyDescent="0.2">
      <c r="A2" s="390" t="s">
        <v>313</v>
      </c>
      <c r="B2" s="392"/>
      <c r="C2" s="392"/>
      <c r="D2" s="392"/>
      <c r="E2" s="392"/>
      <c r="F2" s="392"/>
      <c r="G2" s="392"/>
      <c r="H2" s="392"/>
      <c r="I2" s="392"/>
      <c r="J2" s="392"/>
      <c r="K2" s="392"/>
      <c r="L2" s="392"/>
      <c r="M2" s="392" t="s">
        <v>314</v>
      </c>
      <c r="N2" s="392"/>
      <c r="O2" s="392"/>
      <c r="P2" s="392"/>
      <c r="Q2" s="392"/>
      <c r="R2" s="392"/>
      <c r="S2" s="392"/>
      <c r="T2" s="392"/>
      <c r="U2" s="392"/>
      <c r="V2" s="392"/>
      <c r="W2" s="392"/>
      <c r="X2" s="392"/>
      <c r="Y2" s="392"/>
      <c r="Z2" s="392"/>
      <c r="AA2" s="392"/>
      <c r="AB2" s="392"/>
      <c r="AC2" s="392"/>
      <c r="AD2" s="392"/>
      <c r="AE2" s="392" t="s">
        <v>315</v>
      </c>
      <c r="AF2" s="392"/>
      <c r="AG2" s="392"/>
      <c r="AH2" s="392"/>
      <c r="AI2" s="392"/>
      <c r="AJ2" s="392"/>
      <c r="AK2" s="392"/>
      <c r="AL2" s="392"/>
      <c r="AM2" s="392"/>
      <c r="AN2" s="576"/>
    </row>
    <row r="3" spans="1:45" ht="33" customHeight="1" thickBot="1" x14ac:dyDescent="0.25">
      <c r="A3" s="678" t="s">
        <v>316</v>
      </c>
      <c r="B3" s="476"/>
      <c r="C3" s="476"/>
      <c r="D3" s="476"/>
      <c r="E3" s="476"/>
      <c r="F3" s="476"/>
      <c r="G3" s="476"/>
      <c r="H3" s="476"/>
      <c r="I3" s="476"/>
      <c r="J3" s="476"/>
      <c r="K3" s="476"/>
      <c r="L3" s="476"/>
      <c r="M3" s="476" t="s">
        <v>317</v>
      </c>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679"/>
    </row>
    <row r="4" spans="1:45" ht="12.75" customHeight="1" x14ac:dyDescent="0.2">
      <c r="A4" s="372" t="s">
        <v>6</v>
      </c>
      <c r="B4" s="374"/>
      <c r="C4" s="374"/>
      <c r="D4" s="374"/>
      <c r="E4" s="374"/>
      <c r="F4" s="374"/>
      <c r="G4" s="374"/>
      <c r="H4" s="374"/>
      <c r="I4" s="374"/>
      <c r="J4" s="374"/>
      <c r="K4" s="374"/>
      <c r="L4" s="374"/>
      <c r="M4" s="374"/>
      <c r="N4" s="374"/>
      <c r="O4" s="374"/>
      <c r="P4" s="375" t="s">
        <v>7</v>
      </c>
      <c r="Q4" s="375"/>
      <c r="R4" s="375"/>
      <c r="S4" s="375"/>
      <c r="T4" s="375"/>
      <c r="U4" s="375"/>
      <c r="V4" s="375"/>
      <c r="W4" s="375"/>
      <c r="X4" s="375"/>
      <c r="Y4" s="375"/>
      <c r="Z4" s="375"/>
      <c r="AA4" s="375"/>
      <c r="AB4" s="680" t="s">
        <v>8</v>
      </c>
      <c r="AC4" s="680"/>
      <c r="AD4" s="680"/>
      <c r="AE4" s="680"/>
      <c r="AF4" s="680"/>
      <c r="AG4" s="680"/>
      <c r="AH4" s="680"/>
      <c r="AI4" s="680"/>
      <c r="AJ4" s="680"/>
      <c r="AK4" s="680"/>
      <c r="AL4" s="680"/>
      <c r="AM4" s="680"/>
      <c r="AN4" s="681"/>
    </row>
    <row r="5" spans="1:45" ht="27" customHeight="1" x14ac:dyDescent="0.2">
      <c r="A5" s="379" t="s">
        <v>9</v>
      </c>
      <c r="B5" s="417" t="s">
        <v>10</v>
      </c>
      <c r="C5" s="417"/>
      <c r="D5" s="417"/>
      <c r="E5" s="417"/>
      <c r="F5" s="370" t="s">
        <v>11</v>
      </c>
      <c r="G5" s="370" t="s">
        <v>12</v>
      </c>
      <c r="H5" s="370" t="s">
        <v>13</v>
      </c>
      <c r="I5" s="370" t="s">
        <v>14</v>
      </c>
      <c r="J5" s="370" t="s">
        <v>15</v>
      </c>
      <c r="K5" s="370" t="s">
        <v>16</v>
      </c>
      <c r="L5" s="370"/>
      <c r="M5" s="370" t="s">
        <v>17</v>
      </c>
      <c r="N5" s="370" t="s">
        <v>75</v>
      </c>
      <c r="O5" s="370" t="s">
        <v>19</v>
      </c>
      <c r="P5" s="414" t="s">
        <v>20</v>
      </c>
      <c r="Q5" s="414" t="s">
        <v>21</v>
      </c>
      <c r="R5" s="414" t="s">
        <v>22</v>
      </c>
      <c r="S5" s="414" t="s">
        <v>23</v>
      </c>
      <c r="T5" s="414" t="s">
        <v>24</v>
      </c>
      <c r="U5" s="414" t="s">
        <v>25</v>
      </c>
      <c r="V5" s="414" t="s">
        <v>26</v>
      </c>
      <c r="W5" s="414" t="s">
        <v>27</v>
      </c>
      <c r="X5" s="414" t="s">
        <v>28</v>
      </c>
      <c r="Y5" s="414" t="s">
        <v>29</v>
      </c>
      <c r="Z5" s="414" t="s">
        <v>30</v>
      </c>
      <c r="AA5" s="414" t="s">
        <v>31</v>
      </c>
      <c r="AB5" s="403" t="s">
        <v>32</v>
      </c>
      <c r="AC5" s="403" t="s">
        <v>20</v>
      </c>
      <c r="AD5" s="403" t="s">
        <v>21</v>
      </c>
      <c r="AE5" s="403" t="s">
        <v>22</v>
      </c>
      <c r="AF5" s="403" t="s">
        <v>23</v>
      </c>
      <c r="AG5" s="403" t="s">
        <v>24</v>
      </c>
      <c r="AH5" s="403" t="s">
        <v>25</v>
      </c>
      <c r="AI5" s="403" t="s">
        <v>26</v>
      </c>
      <c r="AJ5" s="403" t="s">
        <v>27</v>
      </c>
      <c r="AK5" s="403" t="s">
        <v>28</v>
      </c>
      <c r="AL5" s="403" t="s">
        <v>29</v>
      </c>
      <c r="AM5" s="403" t="s">
        <v>30</v>
      </c>
      <c r="AN5" s="551" t="s">
        <v>31</v>
      </c>
    </row>
    <row r="6" spans="1:45" ht="22.5" customHeight="1" x14ac:dyDescent="0.2">
      <c r="A6" s="379"/>
      <c r="B6" s="44">
        <v>1</v>
      </c>
      <c r="C6" s="44">
        <v>2</v>
      </c>
      <c r="D6" s="44">
        <v>3</v>
      </c>
      <c r="E6" s="44">
        <v>4</v>
      </c>
      <c r="F6" s="370"/>
      <c r="G6" s="370"/>
      <c r="H6" s="370"/>
      <c r="I6" s="370"/>
      <c r="J6" s="370"/>
      <c r="K6" s="44" t="s">
        <v>33</v>
      </c>
      <c r="L6" s="44" t="s">
        <v>34</v>
      </c>
      <c r="M6" s="370"/>
      <c r="N6" s="370"/>
      <c r="O6" s="370"/>
      <c r="P6" s="414"/>
      <c r="Q6" s="414"/>
      <c r="R6" s="414"/>
      <c r="S6" s="414"/>
      <c r="T6" s="414"/>
      <c r="U6" s="414"/>
      <c r="V6" s="414"/>
      <c r="W6" s="414"/>
      <c r="X6" s="414"/>
      <c r="Y6" s="414"/>
      <c r="Z6" s="414"/>
      <c r="AA6" s="414"/>
      <c r="AB6" s="403"/>
      <c r="AC6" s="403"/>
      <c r="AD6" s="403"/>
      <c r="AE6" s="403"/>
      <c r="AF6" s="403"/>
      <c r="AG6" s="403"/>
      <c r="AH6" s="403"/>
      <c r="AI6" s="403"/>
      <c r="AJ6" s="403"/>
      <c r="AK6" s="403"/>
      <c r="AL6" s="403"/>
      <c r="AM6" s="403"/>
      <c r="AN6" s="551"/>
    </row>
    <row r="7" spans="1:45" s="205" customFormat="1" ht="140.25" customHeight="1" x14ac:dyDescent="0.2">
      <c r="A7" s="224">
        <v>1</v>
      </c>
      <c r="B7" s="124" t="s">
        <v>132</v>
      </c>
      <c r="C7" s="124"/>
      <c r="D7" s="124"/>
      <c r="E7" s="124"/>
      <c r="F7" s="16" t="s">
        <v>318</v>
      </c>
      <c r="G7" s="124" t="s">
        <v>319</v>
      </c>
      <c r="H7" s="17" t="s">
        <v>320</v>
      </c>
      <c r="I7" s="17" t="s">
        <v>321</v>
      </c>
      <c r="J7" s="125">
        <v>1</v>
      </c>
      <c r="K7" s="225" t="s">
        <v>322</v>
      </c>
      <c r="L7" s="226" t="s">
        <v>323</v>
      </c>
      <c r="M7" s="124" t="s">
        <v>83</v>
      </c>
      <c r="N7" s="124" t="s">
        <v>324</v>
      </c>
      <c r="O7" s="227" t="s">
        <v>325</v>
      </c>
      <c r="P7" s="17" t="s">
        <v>43</v>
      </c>
      <c r="Q7" s="17" t="s">
        <v>43</v>
      </c>
      <c r="R7" s="17" t="s">
        <v>43</v>
      </c>
      <c r="S7" s="17" t="s">
        <v>43</v>
      </c>
      <c r="T7" s="17" t="s">
        <v>43</v>
      </c>
      <c r="U7" s="17" t="s">
        <v>43</v>
      </c>
      <c r="V7" s="17" t="s">
        <v>43</v>
      </c>
      <c r="W7" s="17" t="s">
        <v>43</v>
      </c>
      <c r="X7" s="17" t="s">
        <v>43</v>
      </c>
      <c r="Y7" s="17" t="s">
        <v>43</v>
      </c>
      <c r="Z7" s="17" t="s">
        <v>43</v>
      </c>
      <c r="AA7" s="682">
        <v>0.78571428571428603</v>
      </c>
      <c r="AB7" s="17"/>
      <c r="AC7" s="17"/>
      <c r="AD7" s="17"/>
      <c r="AE7" s="17"/>
      <c r="AF7" s="17"/>
      <c r="AG7" s="17"/>
      <c r="AH7" s="17"/>
      <c r="AI7" s="17"/>
      <c r="AJ7" s="17"/>
      <c r="AK7" s="17"/>
      <c r="AL7" s="17"/>
      <c r="AM7" s="17"/>
      <c r="AN7" s="228"/>
      <c r="AS7" s="683"/>
    </row>
    <row r="8" spans="1:45" s="205" customFormat="1" ht="117" customHeight="1" x14ac:dyDescent="0.2">
      <c r="A8" s="224">
        <v>2</v>
      </c>
      <c r="B8" s="55" t="s">
        <v>132</v>
      </c>
      <c r="C8" s="55"/>
      <c r="D8" s="55"/>
      <c r="E8" s="55"/>
      <c r="F8" s="16" t="s">
        <v>326</v>
      </c>
      <c r="G8" s="16" t="s">
        <v>327</v>
      </c>
      <c r="H8" s="16" t="s">
        <v>328</v>
      </c>
      <c r="I8" s="16" t="s">
        <v>321</v>
      </c>
      <c r="J8" s="125">
        <v>1</v>
      </c>
      <c r="K8" s="225" t="s">
        <v>322</v>
      </c>
      <c r="L8" s="226" t="s">
        <v>323</v>
      </c>
      <c r="M8" s="16" t="s">
        <v>83</v>
      </c>
      <c r="N8" s="124" t="s">
        <v>329</v>
      </c>
      <c r="O8" s="227" t="s">
        <v>325</v>
      </c>
      <c r="P8" s="17" t="s">
        <v>43</v>
      </c>
      <c r="Q8" s="17" t="s">
        <v>43</v>
      </c>
      <c r="R8" s="17" t="s">
        <v>43</v>
      </c>
      <c r="S8" s="17" t="s">
        <v>43</v>
      </c>
      <c r="T8" s="17" t="s">
        <v>43</v>
      </c>
      <c r="U8" s="17" t="s">
        <v>43</v>
      </c>
      <c r="V8" s="17" t="s">
        <v>43</v>
      </c>
      <c r="W8" s="17" t="s">
        <v>43</v>
      </c>
      <c r="X8" s="17" t="s">
        <v>43</v>
      </c>
      <c r="Y8" s="17" t="s">
        <v>43</v>
      </c>
      <c r="Z8" s="17" t="s">
        <v>43</v>
      </c>
      <c r="AA8" s="684">
        <f>3/3</f>
        <v>1</v>
      </c>
      <c r="AB8" s="17"/>
      <c r="AC8" s="17"/>
      <c r="AD8" s="17"/>
      <c r="AE8" s="17"/>
      <c r="AF8" s="17"/>
      <c r="AG8" s="17"/>
      <c r="AH8" s="17"/>
      <c r="AI8" s="17"/>
      <c r="AJ8" s="17"/>
      <c r="AK8" s="17"/>
      <c r="AL8" s="17"/>
      <c r="AM8" s="17"/>
      <c r="AN8" s="211"/>
    </row>
    <row r="9" spans="1:45" s="205" customFormat="1" ht="90" x14ac:dyDescent="0.2">
      <c r="A9" s="206">
        <v>3</v>
      </c>
      <c r="B9" s="55" t="s">
        <v>132</v>
      </c>
      <c r="C9" s="55"/>
      <c r="D9" s="55"/>
      <c r="E9" s="55"/>
      <c r="F9" s="16" t="s">
        <v>330</v>
      </c>
      <c r="G9" s="16" t="s">
        <v>331</v>
      </c>
      <c r="H9" s="16" t="s">
        <v>332</v>
      </c>
      <c r="I9" s="16" t="s">
        <v>38</v>
      </c>
      <c r="J9" s="125">
        <v>1</v>
      </c>
      <c r="K9" s="225" t="s">
        <v>322</v>
      </c>
      <c r="L9" s="226" t="s">
        <v>323</v>
      </c>
      <c r="M9" s="16" t="s">
        <v>83</v>
      </c>
      <c r="N9" s="124" t="s">
        <v>333</v>
      </c>
      <c r="O9" s="227" t="s">
        <v>325</v>
      </c>
      <c r="P9" s="17" t="s">
        <v>43</v>
      </c>
      <c r="Q9" s="17" t="s">
        <v>43</v>
      </c>
      <c r="R9" s="17" t="s">
        <v>43</v>
      </c>
      <c r="S9" s="17" t="s">
        <v>43</v>
      </c>
      <c r="T9" s="17" t="s">
        <v>43</v>
      </c>
      <c r="U9" s="17" t="s">
        <v>43</v>
      </c>
      <c r="V9" s="17" t="s">
        <v>43</v>
      </c>
      <c r="W9" s="17" t="s">
        <v>43</v>
      </c>
      <c r="X9" s="17" t="s">
        <v>43</v>
      </c>
      <c r="Y9" s="17" t="s">
        <v>43</v>
      </c>
      <c r="Z9" s="17" t="s">
        <v>43</v>
      </c>
      <c r="AA9" s="685">
        <f>20/25</f>
        <v>0.8</v>
      </c>
      <c r="AB9" s="17"/>
      <c r="AC9" s="17"/>
      <c r="AD9" s="17"/>
      <c r="AE9" s="17"/>
      <c r="AF9" s="17"/>
      <c r="AG9" s="17"/>
      <c r="AH9" s="17"/>
      <c r="AI9" s="17"/>
      <c r="AJ9" s="17"/>
      <c r="AK9" s="17"/>
      <c r="AL9" s="17"/>
      <c r="AM9" s="17"/>
      <c r="AN9" s="211"/>
    </row>
    <row r="10" spans="1:45" s="205" customFormat="1" ht="162.75" customHeight="1" x14ac:dyDescent="0.2">
      <c r="A10" s="206">
        <v>4</v>
      </c>
      <c r="B10" s="55"/>
      <c r="C10" s="55"/>
      <c r="D10" s="55"/>
      <c r="E10" s="55"/>
      <c r="F10" s="16" t="s">
        <v>334</v>
      </c>
      <c r="G10" s="16" t="s">
        <v>335</v>
      </c>
      <c r="H10" s="16" t="s">
        <v>336</v>
      </c>
      <c r="I10" s="16" t="s">
        <v>337</v>
      </c>
      <c r="J10" s="125">
        <v>1</v>
      </c>
      <c r="K10" s="225" t="s">
        <v>322</v>
      </c>
      <c r="L10" s="226" t="s">
        <v>323</v>
      </c>
      <c r="M10" s="16" t="s">
        <v>83</v>
      </c>
      <c r="N10" s="124" t="s">
        <v>338</v>
      </c>
      <c r="O10" s="227" t="s">
        <v>325</v>
      </c>
      <c r="P10" s="17" t="s">
        <v>43</v>
      </c>
      <c r="Q10" s="17" t="s">
        <v>43</v>
      </c>
      <c r="R10" s="17" t="s">
        <v>43</v>
      </c>
      <c r="S10" s="17" t="s">
        <v>43</v>
      </c>
      <c r="T10" s="17" t="s">
        <v>43</v>
      </c>
      <c r="U10" s="682">
        <f>(9/18)</f>
        <v>0.5</v>
      </c>
      <c r="V10" s="17" t="s">
        <v>43</v>
      </c>
      <c r="W10" s="17" t="s">
        <v>43</v>
      </c>
      <c r="X10" s="17" t="s">
        <v>43</v>
      </c>
      <c r="Y10" s="17" t="s">
        <v>43</v>
      </c>
      <c r="Z10" s="17" t="s">
        <v>43</v>
      </c>
      <c r="AA10" s="685">
        <f>23/29</f>
        <v>0.7931034482758621</v>
      </c>
      <c r="AB10" s="17"/>
      <c r="AC10" s="17"/>
      <c r="AD10" s="17"/>
      <c r="AE10" s="17"/>
      <c r="AF10" s="17"/>
      <c r="AG10" s="17"/>
      <c r="AH10" s="17"/>
      <c r="AI10" s="17"/>
      <c r="AJ10" s="17"/>
      <c r="AK10" s="17"/>
      <c r="AL10" s="17"/>
      <c r="AM10" s="17"/>
      <c r="AN10" s="211"/>
    </row>
    <row r="11" spans="1:45" s="205" customFormat="1" ht="105" customHeight="1" x14ac:dyDescent="0.2">
      <c r="A11" s="686">
        <v>5</v>
      </c>
      <c r="B11" s="687"/>
      <c r="C11" s="687"/>
      <c r="D11" s="687"/>
      <c r="E11" s="687"/>
      <c r="F11" s="688" t="s">
        <v>339</v>
      </c>
      <c r="G11" s="688" t="s">
        <v>340</v>
      </c>
      <c r="H11" s="688" t="s">
        <v>341</v>
      </c>
      <c r="I11" s="688" t="s">
        <v>342</v>
      </c>
      <c r="J11" s="688">
        <v>0</v>
      </c>
      <c r="K11" s="688" t="s">
        <v>343</v>
      </c>
      <c r="L11" s="688" t="s">
        <v>343</v>
      </c>
      <c r="M11" s="688" t="s">
        <v>343</v>
      </c>
      <c r="N11" s="688" t="s">
        <v>344</v>
      </c>
      <c r="O11" s="689" t="s">
        <v>325</v>
      </c>
      <c r="P11" s="690">
        <f>P12/22498*240000</f>
        <v>0</v>
      </c>
      <c r="Q11" s="691">
        <f t="shared" ref="Q11:X11" si="0">Q12/122*240000</f>
        <v>0</v>
      </c>
      <c r="R11" s="691">
        <f t="shared" si="0"/>
        <v>0</v>
      </c>
      <c r="S11" s="691">
        <f t="shared" si="0"/>
        <v>0</v>
      </c>
      <c r="T11" s="691">
        <f t="shared" si="0"/>
        <v>0</v>
      </c>
      <c r="U11" s="691">
        <f t="shared" si="0"/>
        <v>0</v>
      </c>
      <c r="V11" s="691">
        <f t="shared" si="0"/>
        <v>0</v>
      </c>
      <c r="W11" s="691">
        <f t="shared" si="0"/>
        <v>1967.2131147540986</v>
      </c>
      <c r="X11" s="691">
        <f t="shared" si="0"/>
        <v>0</v>
      </c>
      <c r="Y11" s="691">
        <f>Y12/(122*8*22)*240000</f>
        <v>22.354694485842028</v>
      </c>
      <c r="Z11" s="691">
        <f>Z12/(122*8*19)*240000</f>
        <v>12.942191544434857</v>
      </c>
      <c r="AA11" s="691">
        <f>AA12/(122*8*21)*240000</f>
        <v>11.7096018735363</v>
      </c>
      <c r="AB11" s="687"/>
      <c r="AC11" s="687"/>
      <c r="AD11" s="687"/>
      <c r="AE11" s="687"/>
      <c r="AF11" s="687"/>
      <c r="AG11" s="687"/>
      <c r="AH11" s="687"/>
      <c r="AI11" s="687"/>
      <c r="AJ11" s="687"/>
      <c r="AK11" s="687"/>
      <c r="AL11" s="687"/>
      <c r="AM11" s="692"/>
      <c r="AN11" s="693"/>
    </row>
    <row r="12" spans="1:45" s="205" customFormat="1" ht="33" customHeight="1" x14ac:dyDescent="0.2">
      <c r="A12" s="686"/>
      <c r="B12" s="687"/>
      <c r="C12" s="687"/>
      <c r="D12" s="687"/>
      <c r="E12" s="687"/>
      <c r="F12" s="688"/>
      <c r="G12" s="688"/>
      <c r="H12" s="688"/>
      <c r="I12" s="688"/>
      <c r="J12" s="688"/>
      <c r="K12" s="688"/>
      <c r="L12" s="688"/>
      <c r="M12" s="688"/>
      <c r="N12" s="688"/>
      <c r="O12" s="689"/>
      <c r="P12" s="229">
        <v>0</v>
      </c>
      <c r="Q12" s="229">
        <v>0</v>
      </c>
      <c r="R12" s="229">
        <v>0</v>
      </c>
      <c r="S12" s="229">
        <v>0</v>
      </c>
      <c r="T12" s="229">
        <v>0</v>
      </c>
      <c r="U12" s="229">
        <v>0</v>
      </c>
      <c r="V12" s="229">
        <v>0</v>
      </c>
      <c r="W12" s="229">
        <v>1</v>
      </c>
      <c r="X12" s="229">
        <v>0</v>
      </c>
      <c r="Y12" s="229">
        <v>2</v>
      </c>
      <c r="Z12" s="229">
        <v>1</v>
      </c>
      <c r="AA12" s="229">
        <v>1</v>
      </c>
      <c r="AB12" s="687"/>
      <c r="AC12" s="687"/>
      <c r="AD12" s="687"/>
      <c r="AE12" s="687"/>
      <c r="AF12" s="687"/>
      <c r="AG12" s="687"/>
      <c r="AH12" s="687"/>
      <c r="AI12" s="687"/>
      <c r="AJ12" s="687"/>
      <c r="AK12" s="687"/>
      <c r="AL12" s="687"/>
      <c r="AM12" s="692"/>
      <c r="AN12" s="693"/>
    </row>
    <row r="13" spans="1:45" s="205" customFormat="1" ht="90" customHeight="1" x14ac:dyDescent="0.2">
      <c r="A13" s="686">
        <v>6</v>
      </c>
      <c r="B13" s="687"/>
      <c r="C13" s="687"/>
      <c r="D13" s="687"/>
      <c r="E13" s="687"/>
      <c r="F13" s="688" t="s">
        <v>345</v>
      </c>
      <c r="G13" s="688"/>
      <c r="H13" s="688" t="s">
        <v>346</v>
      </c>
      <c r="I13" s="688" t="s">
        <v>342</v>
      </c>
      <c r="J13" s="688">
        <v>0</v>
      </c>
      <c r="K13" s="688" t="s">
        <v>343</v>
      </c>
      <c r="L13" s="688" t="s">
        <v>343</v>
      </c>
      <c r="M13" s="688" t="s">
        <v>343</v>
      </c>
      <c r="N13" s="688" t="s">
        <v>344</v>
      </c>
      <c r="O13" s="689" t="s">
        <v>325</v>
      </c>
      <c r="P13" s="694">
        <f t="shared" ref="P13:X13" si="1">P14*240000/(122*8*19)</f>
        <v>0</v>
      </c>
      <c r="Q13" s="694">
        <f t="shared" si="1"/>
        <v>0</v>
      </c>
      <c r="R13" s="694">
        <f t="shared" si="1"/>
        <v>0</v>
      </c>
      <c r="S13" s="694">
        <f t="shared" si="1"/>
        <v>0</v>
      </c>
      <c r="T13" s="694">
        <f t="shared" si="1"/>
        <v>0</v>
      </c>
      <c r="U13" s="694">
        <f t="shared" si="1"/>
        <v>0</v>
      </c>
      <c r="V13" s="694">
        <f t="shared" si="1"/>
        <v>0</v>
      </c>
      <c r="W13" s="694">
        <f t="shared" si="1"/>
        <v>0</v>
      </c>
      <c r="X13" s="694">
        <f t="shared" si="1"/>
        <v>0</v>
      </c>
      <c r="Y13" s="694">
        <f>Y14*240000/(122*8*22)</f>
        <v>67.064083457526081</v>
      </c>
      <c r="Z13" s="694">
        <f>Z14*240000/(122*8*19)</f>
        <v>38.826574633304574</v>
      </c>
      <c r="AA13" s="694">
        <f>AA14*240000/(122*8*21)</f>
        <v>46.838407494145201</v>
      </c>
      <c r="AB13" s="687"/>
      <c r="AC13" s="687"/>
      <c r="AD13" s="687"/>
      <c r="AE13" s="695"/>
      <c r="AF13" s="695"/>
      <c r="AG13" s="695"/>
      <c r="AH13" s="695"/>
      <c r="AI13" s="695"/>
      <c r="AJ13" s="695"/>
      <c r="AK13" s="695"/>
      <c r="AL13" s="695"/>
      <c r="AM13" s="692"/>
      <c r="AN13" s="693"/>
    </row>
    <row r="14" spans="1:45" s="205" customFormat="1" ht="36" customHeight="1" x14ac:dyDescent="0.2">
      <c r="A14" s="686"/>
      <c r="B14" s="687"/>
      <c r="C14" s="687"/>
      <c r="D14" s="687"/>
      <c r="E14" s="687"/>
      <c r="F14" s="688"/>
      <c r="G14" s="688"/>
      <c r="H14" s="688"/>
      <c r="I14" s="688"/>
      <c r="J14" s="688"/>
      <c r="K14" s="688"/>
      <c r="L14" s="688"/>
      <c r="M14" s="688"/>
      <c r="N14" s="688"/>
      <c r="O14" s="689"/>
      <c r="P14" s="229">
        <v>0</v>
      </c>
      <c r="Q14" s="229">
        <v>0</v>
      </c>
      <c r="R14" s="229">
        <v>0</v>
      </c>
      <c r="S14" s="229">
        <v>0</v>
      </c>
      <c r="T14" s="229">
        <v>0</v>
      </c>
      <c r="U14" s="229">
        <v>0</v>
      </c>
      <c r="V14" s="229">
        <v>0</v>
      </c>
      <c r="W14" s="229">
        <v>0</v>
      </c>
      <c r="X14" s="229">
        <v>0</v>
      </c>
      <c r="Y14" s="229">
        <v>6</v>
      </c>
      <c r="Z14" s="229">
        <v>3</v>
      </c>
      <c r="AA14" s="229">
        <v>4</v>
      </c>
      <c r="AB14" s="687"/>
      <c r="AC14" s="687"/>
      <c r="AD14" s="687"/>
      <c r="AE14" s="695"/>
      <c r="AF14" s="695"/>
      <c r="AG14" s="695"/>
      <c r="AH14" s="695"/>
      <c r="AI14" s="695"/>
      <c r="AJ14" s="695"/>
      <c r="AK14" s="695"/>
      <c r="AL14" s="695"/>
      <c r="AM14" s="692"/>
      <c r="AN14" s="693"/>
    </row>
    <row r="15" spans="1:45" ht="97.5" customHeight="1" x14ac:dyDescent="0.2">
      <c r="A15" s="696">
        <v>7</v>
      </c>
      <c r="B15" s="687"/>
      <c r="C15" s="687"/>
      <c r="D15" s="687"/>
      <c r="E15" s="687"/>
      <c r="F15" s="688" t="s">
        <v>347</v>
      </c>
      <c r="G15" s="688"/>
      <c r="H15" s="688" t="s">
        <v>348</v>
      </c>
      <c r="I15" s="688" t="s">
        <v>342</v>
      </c>
      <c r="J15" s="688">
        <v>0</v>
      </c>
      <c r="K15" s="688" t="s">
        <v>343</v>
      </c>
      <c r="L15" s="688" t="s">
        <v>343</v>
      </c>
      <c r="M15" s="688" t="s">
        <v>343</v>
      </c>
      <c r="N15" s="688" t="s">
        <v>344</v>
      </c>
      <c r="O15" s="689" t="s">
        <v>325</v>
      </c>
      <c r="P15" s="697">
        <v>0</v>
      </c>
      <c r="Q15" s="697">
        <v>0</v>
      </c>
      <c r="R15" s="697">
        <v>0</v>
      </c>
      <c r="S15" s="697">
        <v>0</v>
      </c>
      <c r="T15" s="697">
        <v>0</v>
      </c>
      <c r="U15" s="697">
        <v>0</v>
      </c>
      <c r="V15" s="697">
        <v>0</v>
      </c>
      <c r="W15" s="697">
        <v>0</v>
      </c>
      <c r="X15" s="697">
        <v>0</v>
      </c>
      <c r="Y15" s="697">
        <v>0</v>
      </c>
      <c r="Z15" s="697">
        <v>0</v>
      </c>
      <c r="AA15" s="697">
        <v>0</v>
      </c>
      <c r="AB15" s="55"/>
      <c r="AC15" s="55"/>
      <c r="AD15" s="55"/>
      <c r="AE15" s="55"/>
      <c r="AF15" s="55"/>
      <c r="AG15" s="55"/>
      <c r="AH15" s="55"/>
      <c r="AI15" s="55"/>
      <c r="AJ15" s="55"/>
      <c r="AK15" s="55"/>
      <c r="AL15" s="55"/>
      <c r="AM15" s="52"/>
      <c r="AN15" s="698"/>
    </row>
    <row r="16" spans="1:45" ht="58.5" customHeight="1" thickBot="1" x14ac:dyDescent="0.25">
      <c r="A16" s="699"/>
      <c r="B16" s="700"/>
      <c r="C16" s="700"/>
      <c r="D16" s="700"/>
      <c r="E16" s="700"/>
      <c r="F16" s="701"/>
      <c r="G16" s="701"/>
      <c r="H16" s="701"/>
      <c r="I16" s="701"/>
      <c r="J16" s="701"/>
      <c r="K16" s="701"/>
      <c r="L16" s="701"/>
      <c r="M16" s="701"/>
      <c r="N16" s="701"/>
      <c r="O16" s="702"/>
      <c r="P16" s="703">
        <v>0</v>
      </c>
      <c r="Q16" s="703">
        <v>0</v>
      </c>
      <c r="R16" s="703">
        <v>0</v>
      </c>
      <c r="S16" s="703">
        <v>0</v>
      </c>
      <c r="T16" s="703">
        <v>0</v>
      </c>
      <c r="U16" s="703">
        <v>0</v>
      </c>
      <c r="V16" s="703">
        <v>0</v>
      </c>
      <c r="W16" s="703">
        <v>0</v>
      </c>
      <c r="X16" s="703">
        <v>0</v>
      </c>
      <c r="Y16" s="703">
        <v>0</v>
      </c>
      <c r="Z16" s="703">
        <v>0</v>
      </c>
      <c r="AA16" s="703">
        <v>0</v>
      </c>
      <c r="AB16" s="230"/>
      <c r="AC16" s="230"/>
      <c r="AD16" s="230"/>
      <c r="AE16" s="230"/>
      <c r="AF16" s="230"/>
      <c r="AG16" s="230"/>
      <c r="AH16" s="230"/>
      <c r="AI16" s="230"/>
      <c r="AJ16" s="230"/>
      <c r="AK16" s="230"/>
      <c r="AL16" s="230"/>
      <c r="AM16" s="232"/>
      <c r="AN16" s="233"/>
    </row>
    <row r="17" spans="1:40" ht="12.75" customHeight="1" thickBot="1" x14ac:dyDescent="0.25">
      <c r="A17" s="637" t="s">
        <v>65</v>
      </c>
      <c r="B17" s="638"/>
      <c r="C17" s="638"/>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8"/>
      <c r="AK17" s="638"/>
      <c r="AL17" s="638"/>
      <c r="AM17" s="638"/>
      <c r="AN17" s="639"/>
    </row>
    <row r="18" spans="1:40" ht="178.5" customHeight="1" thickBot="1" x14ac:dyDescent="0.25">
      <c r="A18" s="569" t="s">
        <v>518</v>
      </c>
      <c r="B18" s="570"/>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1"/>
    </row>
  </sheetData>
  <sheetProtection selectLockedCells="1"/>
  <mergeCells count="116">
    <mergeCell ref="N15:N16"/>
    <mergeCell ref="O15:O16"/>
    <mergeCell ref="A17:AN17"/>
    <mergeCell ref="A18:AN18"/>
    <mergeCell ref="H15:H16"/>
    <mergeCell ref="I15:I16"/>
    <mergeCell ref="J15:J16"/>
    <mergeCell ref="K15:K16"/>
    <mergeCell ref="L15:L16"/>
    <mergeCell ref="M15:M16"/>
    <mergeCell ref="A15:A16"/>
    <mergeCell ref="B15:B16"/>
    <mergeCell ref="C15:C16"/>
    <mergeCell ref="D15:D16"/>
    <mergeCell ref="E15:E16"/>
    <mergeCell ref="F15:F16"/>
    <mergeCell ref="AI13:AI14"/>
    <mergeCell ref="AJ13:AJ14"/>
    <mergeCell ref="AK13:AK14"/>
    <mergeCell ref="AL13:AL14"/>
    <mergeCell ref="AM13:AM14"/>
    <mergeCell ref="AN13:AN14"/>
    <mergeCell ref="AC13:AC14"/>
    <mergeCell ref="AD13:AD14"/>
    <mergeCell ref="AE13:AE14"/>
    <mergeCell ref="AF13:AF14"/>
    <mergeCell ref="AG13:AG14"/>
    <mergeCell ref="AH13:AH14"/>
    <mergeCell ref="K13:K14"/>
    <mergeCell ref="L13:L14"/>
    <mergeCell ref="M13:M14"/>
    <mergeCell ref="N13:N14"/>
    <mergeCell ref="O13:O14"/>
    <mergeCell ref="AB13:AB14"/>
    <mergeCell ref="AJ11:AJ12"/>
    <mergeCell ref="AK11:AK12"/>
    <mergeCell ref="AL11:AL12"/>
    <mergeCell ref="AM11:AM12"/>
    <mergeCell ref="AN11:AN12"/>
    <mergeCell ref="A13:A14"/>
    <mergeCell ref="B13:B14"/>
    <mergeCell ref="C13:C14"/>
    <mergeCell ref="D13:D14"/>
    <mergeCell ref="E13:E14"/>
    <mergeCell ref="AD11:AD12"/>
    <mergeCell ref="AE11:AE12"/>
    <mergeCell ref="AF11:AF12"/>
    <mergeCell ref="AG11:AG12"/>
    <mergeCell ref="AH11:AH12"/>
    <mergeCell ref="AI11:AI12"/>
    <mergeCell ref="L11:L12"/>
    <mergeCell ref="M11:M12"/>
    <mergeCell ref="N11:N12"/>
    <mergeCell ref="O11:O12"/>
    <mergeCell ref="AB11:AB12"/>
    <mergeCell ref="AC11:AC12"/>
    <mergeCell ref="F11:F12"/>
    <mergeCell ref="G11:G16"/>
    <mergeCell ref="H11:H12"/>
    <mergeCell ref="I11:I12"/>
    <mergeCell ref="J11:J12"/>
    <mergeCell ref="K11:K12"/>
    <mergeCell ref="F13:F14"/>
    <mergeCell ref="H13:H14"/>
    <mergeCell ref="I13:I14"/>
    <mergeCell ref="J13:J14"/>
    <mergeCell ref="AJ5:AJ6"/>
    <mergeCell ref="AK5:AK6"/>
    <mergeCell ref="AL5:AL6"/>
    <mergeCell ref="AM5:AM6"/>
    <mergeCell ref="AN5:AN6"/>
    <mergeCell ref="A11:A12"/>
    <mergeCell ref="B11:B12"/>
    <mergeCell ref="C11:C12"/>
    <mergeCell ref="D11:D12"/>
    <mergeCell ref="E11:E12"/>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N4"/>
    <mergeCell ref="A5:A6"/>
    <mergeCell ref="B5:E5"/>
    <mergeCell ref="F5:F6"/>
    <mergeCell ref="G5:G6"/>
    <mergeCell ref="H5:H6"/>
    <mergeCell ref="I5:I6"/>
    <mergeCell ref="J5:J6"/>
    <mergeCell ref="A1:AN1"/>
    <mergeCell ref="A2:L2"/>
    <mergeCell ref="M2:AD2"/>
    <mergeCell ref="AE2:AN3"/>
    <mergeCell ref="A3:L3"/>
    <mergeCell ref="M3:AD3"/>
  </mergeCells>
  <pageMargins left="0.23622047244094491" right="0.23622047244094491" top="0.74803149606299213" bottom="0.74803149606299213" header="0.31496062992125984" footer="0.31496062992125984"/>
  <pageSetup scale="70" orientation="landscape" r:id="rId1"/>
  <headerFooter>
    <oddFooter xml:space="preserve">&amp;L&amp;"Arial,Normal"&amp;8FR.EM.012&amp;C&amp;"Arial,Normal"&amp;8                                                                                                            &amp;R&amp;"Arial,Normal"&amp;8Versión 06_15/02/2018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5"/>
  <sheetViews>
    <sheetView zoomScale="85" zoomScaleNormal="85" workbookViewId="0">
      <selection activeCell="I10" sqref="I10"/>
    </sheetView>
  </sheetViews>
  <sheetFormatPr baseColWidth="10" defaultColWidth="6.7109375" defaultRowHeight="12.75" x14ac:dyDescent="0.2"/>
  <cols>
    <col min="1" max="1" width="3.7109375" style="34" customWidth="1"/>
    <col min="2" max="2" width="5" style="34" customWidth="1"/>
    <col min="3" max="5" width="4.7109375" style="34" customWidth="1"/>
    <col min="6" max="6" width="24.85546875" style="34" customWidth="1"/>
    <col min="7" max="7" width="24.7109375" style="34" customWidth="1"/>
    <col min="8" max="8" width="28.85546875" style="34" customWidth="1"/>
    <col min="9" max="9" width="11.85546875" style="34" customWidth="1"/>
    <col min="10" max="10" width="7.28515625" style="34" customWidth="1"/>
    <col min="11" max="12" width="7.5703125" style="34" customWidth="1"/>
    <col min="13" max="13" width="9.5703125" style="34" customWidth="1"/>
    <col min="14" max="14" width="21.42578125" style="34" customWidth="1"/>
    <col min="15" max="15" width="15.42578125" style="34" customWidth="1"/>
    <col min="16" max="16" width="9" style="34" bestFit="1" customWidth="1"/>
    <col min="17" max="18" width="5.7109375" style="34" customWidth="1"/>
    <col min="19" max="19" width="5.5703125" style="34" bestFit="1" customWidth="1"/>
    <col min="20" max="20" width="5.7109375" style="34" customWidth="1"/>
    <col min="21" max="21" width="6.7109375" style="34" customWidth="1"/>
    <col min="22" max="39" width="5.7109375" style="34" customWidth="1"/>
    <col min="40" max="53" width="6.7109375" style="3"/>
    <col min="54" max="16384" width="6.7109375" style="34"/>
  </cols>
  <sheetData>
    <row r="1" spans="1:53" s="234" customFormat="1" ht="51.75" customHeight="1" thickBot="1" x14ac:dyDescent="0.35">
      <c r="A1" s="596" t="s">
        <v>0</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8"/>
      <c r="AN1" s="1"/>
      <c r="AO1" s="1"/>
      <c r="AP1" s="1"/>
      <c r="AQ1" s="1"/>
      <c r="AR1" s="1"/>
      <c r="AS1" s="1"/>
      <c r="AT1" s="1"/>
      <c r="AU1" s="1"/>
      <c r="AV1" s="1"/>
      <c r="AW1" s="1"/>
      <c r="AX1" s="1"/>
      <c r="AY1" s="1"/>
      <c r="AZ1" s="1"/>
      <c r="BA1" s="1"/>
    </row>
    <row r="2" spans="1:53" s="234" customFormat="1" ht="18.75" x14ac:dyDescent="0.3">
      <c r="A2" s="599" t="s">
        <v>519</v>
      </c>
      <c r="B2" s="600"/>
      <c r="C2" s="600"/>
      <c r="D2" s="600"/>
      <c r="E2" s="600"/>
      <c r="F2" s="600"/>
      <c r="G2" s="600"/>
      <c r="H2" s="600"/>
      <c r="I2" s="600"/>
      <c r="J2" s="600"/>
      <c r="K2" s="600"/>
      <c r="L2" s="391"/>
      <c r="M2" s="601" t="s">
        <v>349</v>
      </c>
      <c r="N2" s="600"/>
      <c r="O2" s="600"/>
      <c r="P2" s="600"/>
      <c r="Q2" s="600"/>
      <c r="R2" s="600"/>
      <c r="S2" s="600"/>
      <c r="T2" s="600"/>
      <c r="U2" s="600"/>
      <c r="V2" s="600"/>
      <c r="W2" s="600"/>
      <c r="X2" s="600"/>
      <c r="Y2" s="600"/>
      <c r="Z2" s="600"/>
      <c r="AA2" s="600"/>
      <c r="AB2" s="600"/>
      <c r="AC2" s="391"/>
      <c r="AD2" s="602" t="s">
        <v>350</v>
      </c>
      <c r="AE2" s="603"/>
      <c r="AF2" s="603"/>
      <c r="AG2" s="603"/>
      <c r="AH2" s="603"/>
      <c r="AI2" s="603"/>
      <c r="AJ2" s="603"/>
      <c r="AK2" s="603"/>
      <c r="AL2" s="603"/>
      <c r="AM2" s="604"/>
      <c r="AN2" s="1"/>
      <c r="AO2" s="1"/>
      <c r="AP2" s="1"/>
      <c r="AQ2" s="1"/>
      <c r="AR2" s="1"/>
      <c r="AS2" s="1"/>
      <c r="AT2" s="1"/>
      <c r="AU2" s="1"/>
      <c r="AV2" s="1"/>
      <c r="AW2" s="1"/>
      <c r="AX2" s="1"/>
      <c r="AY2" s="1"/>
      <c r="AZ2" s="1"/>
      <c r="BA2" s="1"/>
    </row>
    <row r="3" spans="1:53" s="234" customFormat="1" ht="27.75" customHeight="1" thickBot="1" x14ac:dyDescent="0.35">
      <c r="A3" s="608" t="s">
        <v>351</v>
      </c>
      <c r="B3" s="609"/>
      <c r="C3" s="609"/>
      <c r="D3" s="609"/>
      <c r="E3" s="609"/>
      <c r="F3" s="609"/>
      <c r="G3" s="609"/>
      <c r="H3" s="609"/>
      <c r="I3" s="609"/>
      <c r="J3" s="609"/>
      <c r="K3" s="609"/>
      <c r="L3" s="610"/>
      <c r="M3" s="611" t="s">
        <v>352</v>
      </c>
      <c r="N3" s="400"/>
      <c r="O3" s="400"/>
      <c r="P3" s="400"/>
      <c r="Q3" s="400"/>
      <c r="R3" s="400"/>
      <c r="S3" s="400"/>
      <c r="T3" s="400"/>
      <c r="U3" s="400"/>
      <c r="V3" s="400"/>
      <c r="W3" s="400"/>
      <c r="X3" s="400"/>
      <c r="Y3" s="400"/>
      <c r="Z3" s="400"/>
      <c r="AA3" s="400"/>
      <c r="AB3" s="400"/>
      <c r="AC3" s="401"/>
      <c r="AD3" s="605"/>
      <c r="AE3" s="606"/>
      <c r="AF3" s="606"/>
      <c r="AG3" s="606"/>
      <c r="AH3" s="606"/>
      <c r="AI3" s="606"/>
      <c r="AJ3" s="606"/>
      <c r="AK3" s="606"/>
      <c r="AL3" s="606"/>
      <c r="AM3" s="607"/>
      <c r="AN3" s="1"/>
      <c r="AO3" s="1"/>
      <c r="AP3" s="1"/>
      <c r="AQ3" s="1"/>
      <c r="AR3" s="1"/>
      <c r="AS3" s="1"/>
      <c r="AT3" s="1"/>
      <c r="AU3" s="1"/>
      <c r="AV3" s="1"/>
      <c r="AW3" s="1"/>
      <c r="AX3" s="1"/>
      <c r="AY3" s="1"/>
      <c r="AZ3" s="1"/>
      <c r="BA3" s="1"/>
    </row>
    <row r="4" spans="1:53" s="235" customFormat="1" x14ac:dyDescent="0.25">
      <c r="A4" s="591" t="s">
        <v>6</v>
      </c>
      <c r="B4" s="592"/>
      <c r="C4" s="592"/>
      <c r="D4" s="592"/>
      <c r="E4" s="592"/>
      <c r="F4" s="592"/>
      <c r="G4" s="592"/>
      <c r="H4" s="592"/>
      <c r="I4" s="592"/>
      <c r="J4" s="592"/>
      <c r="K4" s="592"/>
      <c r="L4" s="592"/>
      <c r="M4" s="592"/>
      <c r="N4" s="592"/>
      <c r="O4" s="593"/>
      <c r="P4" s="372" t="s">
        <v>7</v>
      </c>
      <c r="Q4" s="374"/>
      <c r="R4" s="374"/>
      <c r="S4" s="374"/>
      <c r="T4" s="374"/>
      <c r="U4" s="374"/>
      <c r="V4" s="374"/>
      <c r="W4" s="374"/>
      <c r="X4" s="374"/>
      <c r="Y4" s="374"/>
      <c r="Z4" s="374"/>
      <c r="AA4" s="594"/>
      <c r="AB4" s="372" t="s">
        <v>8</v>
      </c>
      <c r="AC4" s="374"/>
      <c r="AD4" s="374"/>
      <c r="AE4" s="374"/>
      <c r="AF4" s="374"/>
      <c r="AG4" s="374"/>
      <c r="AH4" s="374"/>
      <c r="AI4" s="374"/>
      <c r="AJ4" s="374"/>
      <c r="AK4" s="374"/>
      <c r="AL4" s="374"/>
      <c r="AM4" s="594"/>
      <c r="AN4" s="4"/>
      <c r="AO4" s="4"/>
      <c r="AP4" s="4"/>
      <c r="AQ4" s="4"/>
      <c r="AR4" s="4"/>
      <c r="AS4" s="4"/>
      <c r="AT4" s="4"/>
      <c r="AU4" s="4"/>
      <c r="AV4" s="4"/>
      <c r="AW4" s="4"/>
      <c r="AX4" s="4"/>
      <c r="AY4" s="4"/>
      <c r="AZ4" s="4"/>
      <c r="BA4" s="4"/>
    </row>
    <row r="5" spans="1:53" s="237" customFormat="1" ht="11.25" x14ac:dyDescent="0.25">
      <c r="A5" s="595" t="s">
        <v>9</v>
      </c>
      <c r="B5" s="589" t="s">
        <v>10</v>
      </c>
      <c r="C5" s="589"/>
      <c r="D5" s="589"/>
      <c r="E5" s="589"/>
      <c r="F5" s="589" t="s">
        <v>11</v>
      </c>
      <c r="G5" s="589" t="s">
        <v>12</v>
      </c>
      <c r="H5" s="589" t="s">
        <v>13</v>
      </c>
      <c r="I5" s="589" t="s">
        <v>14</v>
      </c>
      <c r="J5" s="589" t="s">
        <v>15</v>
      </c>
      <c r="K5" s="589" t="s">
        <v>16</v>
      </c>
      <c r="L5" s="589"/>
      <c r="M5" s="589" t="s">
        <v>17</v>
      </c>
      <c r="N5" s="589" t="s">
        <v>75</v>
      </c>
      <c r="O5" s="590" t="s">
        <v>19</v>
      </c>
      <c r="P5" s="587" t="s">
        <v>20</v>
      </c>
      <c r="Q5" s="577" t="s">
        <v>21</v>
      </c>
      <c r="R5" s="577" t="s">
        <v>22</v>
      </c>
      <c r="S5" s="577" t="s">
        <v>23</v>
      </c>
      <c r="T5" s="577" t="s">
        <v>24</v>
      </c>
      <c r="U5" s="577" t="s">
        <v>25</v>
      </c>
      <c r="V5" s="577" t="s">
        <v>26</v>
      </c>
      <c r="W5" s="577" t="s">
        <v>27</v>
      </c>
      <c r="X5" s="577" t="s">
        <v>28</v>
      </c>
      <c r="Y5" s="577" t="s">
        <v>29</v>
      </c>
      <c r="Z5" s="577" t="s">
        <v>30</v>
      </c>
      <c r="AA5" s="579" t="s">
        <v>31</v>
      </c>
      <c r="AB5" s="587" t="s">
        <v>20</v>
      </c>
      <c r="AC5" s="577" t="s">
        <v>21</v>
      </c>
      <c r="AD5" s="577" t="s">
        <v>22</v>
      </c>
      <c r="AE5" s="577" t="s">
        <v>23</v>
      </c>
      <c r="AF5" s="577" t="s">
        <v>24</v>
      </c>
      <c r="AG5" s="577" t="s">
        <v>25</v>
      </c>
      <c r="AH5" s="577" t="s">
        <v>26</v>
      </c>
      <c r="AI5" s="577" t="s">
        <v>27</v>
      </c>
      <c r="AJ5" s="577" t="s">
        <v>28</v>
      </c>
      <c r="AK5" s="577" t="s">
        <v>29</v>
      </c>
      <c r="AL5" s="577" t="s">
        <v>30</v>
      </c>
      <c r="AM5" s="579" t="s">
        <v>31</v>
      </c>
      <c r="AN5" s="236"/>
      <c r="AO5" s="236"/>
      <c r="AP5" s="236"/>
      <c r="AQ5" s="236"/>
      <c r="AR5" s="236"/>
      <c r="AS5" s="236"/>
      <c r="AT5" s="236"/>
      <c r="AU5" s="236"/>
      <c r="AV5" s="236"/>
      <c r="AW5" s="236"/>
      <c r="AX5" s="236"/>
      <c r="AY5" s="236"/>
      <c r="AZ5" s="236"/>
      <c r="BA5" s="236"/>
    </row>
    <row r="6" spans="1:53" s="237" customFormat="1" ht="12" thickBot="1" x14ac:dyDescent="0.3">
      <c r="A6" s="595"/>
      <c r="B6" s="238">
        <v>1</v>
      </c>
      <c r="C6" s="238">
        <v>2</v>
      </c>
      <c r="D6" s="238">
        <v>3</v>
      </c>
      <c r="E6" s="238">
        <v>4</v>
      </c>
      <c r="F6" s="589"/>
      <c r="G6" s="589"/>
      <c r="H6" s="589"/>
      <c r="I6" s="589"/>
      <c r="J6" s="589"/>
      <c r="K6" s="238" t="s">
        <v>33</v>
      </c>
      <c r="L6" s="238" t="s">
        <v>34</v>
      </c>
      <c r="M6" s="589"/>
      <c r="N6" s="589"/>
      <c r="O6" s="590"/>
      <c r="P6" s="588"/>
      <c r="Q6" s="578"/>
      <c r="R6" s="578"/>
      <c r="S6" s="578"/>
      <c r="T6" s="578"/>
      <c r="U6" s="578"/>
      <c r="V6" s="578"/>
      <c r="W6" s="578"/>
      <c r="X6" s="578"/>
      <c r="Y6" s="578"/>
      <c r="Z6" s="578"/>
      <c r="AA6" s="580"/>
      <c r="AB6" s="588"/>
      <c r="AC6" s="578"/>
      <c r="AD6" s="578"/>
      <c r="AE6" s="578"/>
      <c r="AF6" s="578"/>
      <c r="AG6" s="578"/>
      <c r="AH6" s="578"/>
      <c r="AI6" s="578"/>
      <c r="AJ6" s="578"/>
      <c r="AK6" s="578"/>
      <c r="AL6" s="578"/>
      <c r="AM6" s="580"/>
      <c r="AN6" s="236"/>
      <c r="AO6" s="236"/>
      <c r="AP6" s="236"/>
      <c r="AQ6" s="236"/>
      <c r="AR6" s="236"/>
      <c r="AS6" s="236"/>
      <c r="AT6" s="236"/>
      <c r="AU6" s="236"/>
      <c r="AV6" s="236"/>
      <c r="AW6" s="236"/>
      <c r="AX6" s="236"/>
      <c r="AY6" s="236"/>
      <c r="AZ6" s="236"/>
      <c r="BA6" s="236"/>
    </row>
    <row r="7" spans="1:53" s="252" customFormat="1" ht="51" x14ac:dyDescent="0.3">
      <c r="A7" s="239">
        <v>1</v>
      </c>
      <c r="B7" s="240" t="s">
        <v>76</v>
      </c>
      <c r="C7" s="240"/>
      <c r="D7" s="240"/>
      <c r="E7" s="240"/>
      <c r="F7" s="240" t="s">
        <v>353</v>
      </c>
      <c r="G7" s="240" t="s">
        <v>354</v>
      </c>
      <c r="H7" s="240" t="s">
        <v>355</v>
      </c>
      <c r="I7" s="240" t="s">
        <v>122</v>
      </c>
      <c r="J7" s="241">
        <v>0.8</v>
      </c>
      <c r="K7" s="240" t="s">
        <v>356</v>
      </c>
      <c r="L7" s="240" t="s">
        <v>357</v>
      </c>
      <c r="M7" s="240" t="s">
        <v>41</v>
      </c>
      <c r="N7" s="240" t="s">
        <v>358</v>
      </c>
      <c r="O7" s="242" t="s">
        <v>359</v>
      </c>
      <c r="P7" s="243" t="s">
        <v>86</v>
      </c>
      <c r="Q7" s="244" t="s">
        <v>86</v>
      </c>
      <c r="R7" s="245">
        <v>0.92</v>
      </c>
      <c r="S7" s="244" t="s">
        <v>86</v>
      </c>
      <c r="T7" s="244" t="s">
        <v>86</v>
      </c>
      <c r="U7" s="245">
        <v>0.91</v>
      </c>
      <c r="V7" s="244" t="s">
        <v>86</v>
      </c>
      <c r="W7" s="244" t="s">
        <v>86</v>
      </c>
      <c r="X7" s="246"/>
      <c r="Y7" s="244" t="s">
        <v>86</v>
      </c>
      <c r="Z7" s="244" t="s">
        <v>86</v>
      </c>
      <c r="AA7" s="247"/>
      <c r="AB7" s="243" t="s">
        <v>86</v>
      </c>
      <c r="AC7" s="244" t="s">
        <v>86</v>
      </c>
      <c r="AD7" s="248"/>
      <c r="AE7" s="244" t="s">
        <v>86</v>
      </c>
      <c r="AF7" s="244" t="s">
        <v>86</v>
      </c>
      <c r="AG7" s="248"/>
      <c r="AH7" s="244" t="s">
        <v>86</v>
      </c>
      <c r="AI7" s="244" t="s">
        <v>86</v>
      </c>
      <c r="AJ7" s="249"/>
      <c r="AK7" s="244" t="s">
        <v>86</v>
      </c>
      <c r="AL7" s="244" t="s">
        <v>86</v>
      </c>
      <c r="AM7" s="250"/>
      <c r="AN7" s="251"/>
      <c r="AO7" s="251"/>
      <c r="AP7" s="251"/>
      <c r="AQ7" s="251"/>
      <c r="AR7" s="251"/>
      <c r="AS7" s="251"/>
      <c r="AT7" s="251"/>
      <c r="AU7" s="251"/>
      <c r="AV7" s="251"/>
      <c r="AW7" s="251"/>
      <c r="AX7" s="251"/>
      <c r="AY7" s="251"/>
      <c r="AZ7" s="251"/>
      <c r="BA7" s="251"/>
    </row>
    <row r="8" spans="1:53" s="264" customFormat="1" ht="41.25" customHeight="1" x14ac:dyDescent="0.3">
      <c r="A8" s="253">
        <v>2</v>
      </c>
      <c r="B8" s="254" t="s">
        <v>76</v>
      </c>
      <c r="C8" s="254"/>
      <c r="D8" s="254"/>
      <c r="E8" s="254"/>
      <c r="F8" s="254" t="s">
        <v>360</v>
      </c>
      <c r="G8" s="254" t="s">
        <v>361</v>
      </c>
      <c r="H8" s="254" t="s">
        <v>362</v>
      </c>
      <c r="I8" s="254" t="s">
        <v>122</v>
      </c>
      <c r="J8" s="254" t="s">
        <v>363</v>
      </c>
      <c r="K8" s="254" t="s">
        <v>364</v>
      </c>
      <c r="L8" s="254" t="s">
        <v>365</v>
      </c>
      <c r="M8" s="254" t="s">
        <v>366</v>
      </c>
      <c r="N8" s="254" t="s">
        <v>367</v>
      </c>
      <c r="O8" s="255" t="s">
        <v>359</v>
      </c>
      <c r="P8" s="256" t="s">
        <v>86</v>
      </c>
      <c r="Q8" s="257" t="s">
        <v>86</v>
      </c>
      <c r="R8" s="258">
        <v>1</v>
      </c>
      <c r="S8" s="257" t="s">
        <v>86</v>
      </c>
      <c r="T8" s="257" t="s">
        <v>86</v>
      </c>
      <c r="U8" s="258">
        <v>1</v>
      </c>
      <c r="V8" s="257" t="s">
        <v>86</v>
      </c>
      <c r="W8" s="257" t="s">
        <v>86</v>
      </c>
      <c r="X8" s="259"/>
      <c r="Y8" s="257" t="s">
        <v>86</v>
      </c>
      <c r="Z8" s="257" t="s">
        <v>86</v>
      </c>
      <c r="AA8" s="260"/>
      <c r="AB8" s="256" t="s">
        <v>86</v>
      </c>
      <c r="AC8" s="257" t="s">
        <v>86</v>
      </c>
      <c r="AD8" s="248"/>
      <c r="AE8" s="257" t="s">
        <v>86</v>
      </c>
      <c r="AF8" s="257" t="s">
        <v>86</v>
      </c>
      <c r="AG8" s="248"/>
      <c r="AH8" s="257" t="s">
        <v>86</v>
      </c>
      <c r="AI8" s="257" t="s">
        <v>86</v>
      </c>
      <c r="AJ8" s="261"/>
      <c r="AK8" s="257" t="s">
        <v>86</v>
      </c>
      <c r="AL8" s="257" t="s">
        <v>86</v>
      </c>
      <c r="AM8" s="262"/>
      <c r="AN8" s="263"/>
      <c r="AO8" s="263"/>
      <c r="AP8" s="263"/>
      <c r="AQ8" s="263"/>
      <c r="AR8" s="263"/>
      <c r="AS8" s="263"/>
      <c r="AT8" s="263"/>
      <c r="AU8" s="263"/>
      <c r="AV8" s="263"/>
      <c r="AW8" s="263"/>
      <c r="AX8" s="263"/>
      <c r="AY8" s="263"/>
      <c r="AZ8" s="263"/>
      <c r="BA8" s="263"/>
    </row>
    <row r="9" spans="1:53" s="264" customFormat="1" ht="41.25" customHeight="1" x14ac:dyDescent="0.3">
      <c r="A9" s="253">
        <v>3</v>
      </c>
      <c r="B9" s="254" t="s">
        <v>76</v>
      </c>
      <c r="C9" s="254"/>
      <c r="D9" s="254"/>
      <c r="E9" s="254"/>
      <c r="F9" s="254" t="s">
        <v>368</v>
      </c>
      <c r="G9" s="254" t="s">
        <v>369</v>
      </c>
      <c r="H9" s="254" t="s">
        <v>370</v>
      </c>
      <c r="I9" s="254" t="s">
        <v>122</v>
      </c>
      <c r="J9" s="265">
        <v>0.9</v>
      </c>
      <c r="K9" s="265">
        <v>0.9</v>
      </c>
      <c r="L9" s="265">
        <v>0.95</v>
      </c>
      <c r="M9" s="254" t="s">
        <v>41</v>
      </c>
      <c r="N9" s="254" t="s">
        <v>371</v>
      </c>
      <c r="O9" s="255" t="s">
        <v>359</v>
      </c>
      <c r="P9" s="256" t="s">
        <v>86</v>
      </c>
      <c r="Q9" s="257" t="s">
        <v>86</v>
      </c>
      <c r="R9" s="258">
        <v>0.81</v>
      </c>
      <c r="S9" s="257" t="s">
        <v>86</v>
      </c>
      <c r="T9" s="257" t="s">
        <v>86</v>
      </c>
      <c r="U9" s="258">
        <v>0.81</v>
      </c>
      <c r="V9" s="257" t="s">
        <v>86</v>
      </c>
      <c r="W9" s="257" t="s">
        <v>86</v>
      </c>
      <c r="X9" s="259"/>
      <c r="Y9" s="257" t="s">
        <v>86</v>
      </c>
      <c r="Z9" s="257" t="s">
        <v>86</v>
      </c>
      <c r="AA9" s="260"/>
      <c r="AB9" s="256" t="s">
        <v>86</v>
      </c>
      <c r="AC9" s="257" t="s">
        <v>86</v>
      </c>
      <c r="AD9" s="248"/>
      <c r="AE9" s="257" t="s">
        <v>86</v>
      </c>
      <c r="AF9" s="257" t="s">
        <v>86</v>
      </c>
      <c r="AG9" s="248"/>
      <c r="AH9" s="257" t="s">
        <v>86</v>
      </c>
      <c r="AI9" s="257" t="s">
        <v>86</v>
      </c>
      <c r="AJ9" s="261"/>
      <c r="AK9" s="257" t="s">
        <v>86</v>
      </c>
      <c r="AL9" s="257" t="s">
        <v>86</v>
      </c>
      <c r="AM9" s="262"/>
      <c r="AN9" s="263"/>
      <c r="AO9" s="263"/>
      <c r="AP9" s="263"/>
      <c r="AQ9" s="263"/>
      <c r="AR9" s="263"/>
      <c r="AS9" s="263"/>
      <c r="AT9" s="263"/>
      <c r="AU9" s="263"/>
      <c r="AV9" s="263"/>
      <c r="AW9" s="263"/>
      <c r="AX9" s="263"/>
      <c r="AY9" s="263"/>
      <c r="AZ9" s="263"/>
      <c r="BA9" s="263"/>
    </row>
    <row r="10" spans="1:53" s="252" customFormat="1" ht="51" x14ac:dyDescent="0.3">
      <c r="A10" s="266">
        <v>4</v>
      </c>
      <c r="B10" s="192" t="s">
        <v>76</v>
      </c>
      <c r="C10" s="192"/>
      <c r="D10" s="192"/>
      <c r="E10" s="248"/>
      <c r="F10" s="192" t="s">
        <v>372</v>
      </c>
      <c r="G10" s="192" t="s">
        <v>373</v>
      </c>
      <c r="H10" s="192" t="s">
        <v>374</v>
      </c>
      <c r="I10" s="192" t="s">
        <v>122</v>
      </c>
      <c r="J10" s="258">
        <v>1</v>
      </c>
      <c r="K10" s="192" t="s">
        <v>375</v>
      </c>
      <c r="L10" s="192" t="s">
        <v>376</v>
      </c>
      <c r="M10" s="192" t="s">
        <v>41</v>
      </c>
      <c r="N10" s="192" t="s">
        <v>377</v>
      </c>
      <c r="O10" s="267" t="s">
        <v>378</v>
      </c>
      <c r="P10" s="268" t="s">
        <v>86</v>
      </c>
      <c r="Q10" s="257" t="s">
        <v>86</v>
      </c>
      <c r="R10" s="258" t="s">
        <v>86</v>
      </c>
      <c r="S10" s="269" t="s">
        <v>86</v>
      </c>
      <c r="T10" s="257" t="s">
        <v>86</v>
      </c>
      <c r="U10" s="258">
        <v>1</v>
      </c>
      <c r="V10" s="269" t="s">
        <v>86</v>
      </c>
      <c r="W10" s="257" t="s">
        <v>86</v>
      </c>
      <c r="X10" s="258"/>
      <c r="Y10" s="269" t="s">
        <v>86</v>
      </c>
      <c r="Z10" s="257" t="s">
        <v>86</v>
      </c>
      <c r="AA10" s="270"/>
      <c r="AB10" s="268" t="s">
        <v>86</v>
      </c>
      <c r="AC10" s="257" t="s">
        <v>86</v>
      </c>
      <c r="AD10" s="271" t="s">
        <v>86</v>
      </c>
      <c r="AE10" s="269" t="s">
        <v>86</v>
      </c>
      <c r="AF10" s="257" t="s">
        <v>86</v>
      </c>
      <c r="AG10" s="248"/>
      <c r="AH10" s="269" t="s">
        <v>86</v>
      </c>
      <c r="AI10" s="257" t="s">
        <v>86</v>
      </c>
      <c r="AJ10" s="192"/>
      <c r="AK10" s="269" t="s">
        <v>86</v>
      </c>
      <c r="AL10" s="257" t="s">
        <v>86</v>
      </c>
      <c r="AM10" s="272"/>
      <c r="AN10" s="251"/>
      <c r="AO10" s="251"/>
      <c r="AP10" s="251"/>
      <c r="AQ10" s="251"/>
      <c r="AR10" s="251"/>
      <c r="AS10" s="251"/>
      <c r="AT10" s="251"/>
      <c r="AU10" s="251"/>
      <c r="AV10" s="251"/>
      <c r="AW10" s="251"/>
      <c r="AX10" s="251"/>
      <c r="AY10" s="251"/>
      <c r="AZ10" s="251"/>
      <c r="BA10" s="251"/>
    </row>
    <row r="11" spans="1:53" s="252" customFormat="1" ht="38.25" x14ac:dyDescent="0.3">
      <c r="A11" s="266">
        <v>5</v>
      </c>
      <c r="B11" s="192"/>
      <c r="C11" s="192" t="s">
        <v>76</v>
      </c>
      <c r="D11" s="192"/>
      <c r="E11" s="248"/>
      <c r="F11" s="192" t="s">
        <v>379</v>
      </c>
      <c r="G11" s="192" t="s">
        <v>380</v>
      </c>
      <c r="H11" s="192" t="s">
        <v>381</v>
      </c>
      <c r="I11" s="192" t="s">
        <v>122</v>
      </c>
      <c r="J11" s="258">
        <v>1</v>
      </c>
      <c r="K11" s="192" t="s">
        <v>382</v>
      </c>
      <c r="L11" s="192" t="s">
        <v>383</v>
      </c>
      <c r="M11" s="192" t="s">
        <v>41</v>
      </c>
      <c r="N11" s="192" t="s">
        <v>384</v>
      </c>
      <c r="O11" s="267" t="s">
        <v>359</v>
      </c>
      <c r="P11" s="268" t="s">
        <v>86</v>
      </c>
      <c r="Q11" s="257" t="s">
        <v>86</v>
      </c>
      <c r="R11" s="258">
        <f>(10*100/10)/100</f>
        <v>1</v>
      </c>
      <c r="S11" s="269" t="s">
        <v>86</v>
      </c>
      <c r="T11" s="257" t="s">
        <v>86</v>
      </c>
      <c r="U11" s="258">
        <f>(30*100/30)/100</f>
        <v>1</v>
      </c>
      <c r="V11" s="269" t="s">
        <v>86</v>
      </c>
      <c r="W11" s="257" t="s">
        <v>86</v>
      </c>
      <c r="X11" s="259"/>
      <c r="Y11" s="269" t="s">
        <v>86</v>
      </c>
      <c r="Z11" s="257" t="s">
        <v>86</v>
      </c>
      <c r="AA11" s="260"/>
      <c r="AB11" s="268" t="s">
        <v>86</v>
      </c>
      <c r="AC11" s="257" t="s">
        <v>86</v>
      </c>
      <c r="AD11" s="248"/>
      <c r="AE11" s="269" t="s">
        <v>86</v>
      </c>
      <c r="AF11" s="257" t="s">
        <v>86</v>
      </c>
      <c r="AG11" s="248"/>
      <c r="AH11" s="269" t="s">
        <v>86</v>
      </c>
      <c r="AI11" s="257" t="s">
        <v>86</v>
      </c>
      <c r="AJ11" s="248"/>
      <c r="AK11" s="269" t="s">
        <v>86</v>
      </c>
      <c r="AL11" s="257" t="s">
        <v>86</v>
      </c>
      <c r="AM11" s="272"/>
      <c r="AN11" s="251"/>
      <c r="AO11" s="251"/>
      <c r="AP11" s="251"/>
      <c r="AQ11" s="251"/>
      <c r="AR11" s="251"/>
      <c r="AS11" s="251"/>
      <c r="AT11" s="251"/>
      <c r="AU11" s="251"/>
      <c r="AV11" s="251"/>
      <c r="AW11" s="251"/>
      <c r="AX11" s="251"/>
      <c r="AY11" s="251"/>
      <c r="AZ11" s="251"/>
      <c r="BA11" s="251"/>
    </row>
    <row r="12" spans="1:53" s="264" customFormat="1" ht="51" x14ac:dyDescent="0.3">
      <c r="A12" s="266">
        <v>6</v>
      </c>
      <c r="B12" s="192"/>
      <c r="C12" s="192"/>
      <c r="D12" s="192" t="s">
        <v>76</v>
      </c>
      <c r="E12" s="254"/>
      <c r="F12" s="192" t="s">
        <v>385</v>
      </c>
      <c r="G12" s="192" t="s">
        <v>386</v>
      </c>
      <c r="H12" s="192" t="s">
        <v>387</v>
      </c>
      <c r="I12" s="254" t="s">
        <v>122</v>
      </c>
      <c r="J12" s="265">
        <v>0.9</v>
      </c>
      <c r="K12" s="254" t="s">
        <v>388</v>
      </c>
      <c r="L12" s="254" t="s">
        <v>389</v>
      </c>
      <c r="M12" s="254" t="s">
        <v>41</v>
      </c>
      <c r="N12" s="254" t="s">
        <v>390</v>
      </c>
      <c r="O12" s="255" t="s">
        <v>359</v>
      </c>
      <c r="P12" s="268" t="s">
        <v>86</v>
      </c>
      <c r="Q12" s="257" t="s">
        <v>86</v>
      </c>
      <c r="R12" s="258">
        <f>(10*100/10)/100</f>
        <v>1</v>
      </c>
      <c r="S12" s="269" t="s">
        <v>86</v>
      </c>
      <c r="T12" s="257" t="s">
        <v>86</v>
      </c>
      <c r="U12" s="258">
        <v>0.86</v>
      </c>
      <c r="V12" s="269" t="s">
        <v>86</v>
      </c>
      <c r="W12" s="257" t="s">
        <v>86</v>
      </c>
      <c r="X12" s="259"/>
      <c r="Y12" s="269" t="s">
        <v>86</v>
      </c>
      <c r="Z12" s="257" t="s">
        <v>86</v>
      </c>
      <c r="AA12" s="260"/>
      <c r="AB12" s="268" t="s">
        <v>86</v>
      </c>
      <c r="AC12" s="257" t="s">
        <v>86</v>
      </c>
      <c r="AD12" s="248"/>
      <c r="AE12" s="269" t="s">
        <v>86</v>
      </c>
      <c r="AF12" s="257" t="s">
        <v>86</v>
      </c>
      <c r="AG12" s="248"/>
      <c r="AH12" s="269" t="s">
        <v>86</v>
      </c>
      <c r="AI12" s="257" t="s">
        <v>86</v>
      </c>
      <c r="AJ12" s="254"/>
      <c r="AK12" s="269" t="s">
        <v>86</v>
      </c>
      <c r="AL12" s="257" t="s">
        <v>86</v>
      </c>
      <c r="AM12" s="262"/>
      <c r="AN12" s="263"/>
      <c r="AO12" s="263"/>
      <c r="AP12" s="263"/>
      <c r="AQ12" s="263"/>
      <c r="AR12" s="263"/>
      <c r="AS12" s="263"/>
      <c r="AT12" s="263"/>
      <c r="AU12" s="263"/>
      <c r="AV12" s="263"/>
      <c r="AW12" s="263"/>
      <c r="AX12" s="263"/>
      <c r="AY12" s="263"/>
      <c r="AZ12" s="263"/>
      <c r="BA12" s="263"/>
    </row>
    <row r="13" spans="1:53" s="264" customFormat="1" ht="39" thickBot="1" x14ac:dyDescent="0.35">
      <c r="A13" s="273">
        <v>7</v>
      </c>
      <c r="B13" s="274" t="s">
        <v>76</v>
      </c>
      <c r="C13" s="274"/>
      <c r="D13" s="274"/>
      <c r="E13" s="275"/>
      <c r="F13" s="275" t="s">
        <v>391</v>
      </c>
      <c r="G13" s="275" t="s">
        <v>392</v>
      </c>
      <c r="H13" s="275" t="s">
        <v>393</v>
      </c>
      <c r="I13" s="275" t="s">
        <v>122</v>
      </c>
      <c r="J13" s="276">
        <v>1</v>
      </c>
      <c r="K13" s="275" t="s">
        <v>394</v>
      </c>
      <c r="L13" s="275" t="s">
        <v>395</v>
      </c>
      <c r="M13" s="275" t="s">
        <v>41</v>
      </c>
      <c r="N13" s="275" t="s">
        <v>396</v>
      </c>
      <c r="O13" s="277" t="s">
        <v>397</v>
      </c>
      <c r="P13" s="278" t="s">
        <v>86</v>
      </c>
      <c r="Q13" s="279" t="s">
        <v>86</v>
      </c>
      <c r="R13" s="280">
        <f>(10*100/10)/100</f>
        <v>1</v>
      </c>
      <c r="S13" s="281" t="s">
        <v>86</v>
      </c>
      <c r="T13" s="279" t="s">
        <v>86</v>
      </c>
      <c r="U13" s="280">
        <f>(30*100/30)/100</f>
        <v>1</v>
      </c>
      <c r="V13" s="281" t="s">
        <v>86</v>
      </c>
      <c r="W13" s="279" t="s">
        <v>86</v>
      </c>
      <c r="X13" s="282"/>
      <c r="Y13" s="281" t="s">
        <v>86</v>
      </c>
      <c r="Z13" s="279" t="s">
        <v>86</v>
      </c>
      <c r="AA13" s="283"/>
      <c r="AB13" s="278" t="s">
        <v>86</v>
      </c>
      <c r="AC13" s="279" t="s">
        <v>86</v>
      </c>
      <c r="AD13" s="248"/>
      <c r="AE13" s="281" t="s">
        <v>86</v>
      </c>
      <c r="AF13" s="279" t="s">
        <v>86</v>
      </c>
      <c r="AG13" s="248"/>
      <c r="AH13" s="281" t="s">
        <v>86</v>
      </c>
      <c r="AI13" s="279" t="s">
        <v>86</v>
      </c>
      <c r="AJ13" s="284"/>
      <c r="AK13" s="281" t="s">
        <v>86</v>
      </c>
      <c r="AL13" s="279" t="s">
        <v>86</v>
      </c>
      <c r="AM13" s="285"/>
      <c r="AN13" s="263"/>
      <c r="AO13" s="263"/>
      <c r="AP13" s="263"/>
      <c r="AQ13" s="263"/>
      <c r="AR13" s="263"/>
      <c r="AS13" s="263"/>
      <c r="AT13" s="263"/>
      <c r="AU13" s="263"/>
      <c r="AV13" s="263"/>
      <c r="AW13" s="263"/>
      <c r="AX13" s="263"/>
      <c r="AY13" s="263"/>
      <c r="AZ13" s="263"/>
      <c r="BA13" s="263"/>
    </row>
    <row r="14" spans="1:53" s="287" customFormat="1" ht="17.25" x14ac:dyDescent="0.3">
      <c r="A14" s="581" t="s">
        <v>65</v>
      </c>
      <c r="B14" s="582"/>
      <c r="C14" s="582"/>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2"/>
      <c r="AM14" s="583"/>
      <c r="AN14" s="286"/>
      <c r="AO14" s="286"/>
      <c r="AP14" s="286"/>
      <c r="AQ14" s="286"/>
      <c r="AR14" s="286"/>
      <c r="AS14" s="286"/>
      <c r="AT14" s="286"/>
      <c r="AU14" s="286"/>
      <c r="AV14" s="286"/>
      <c r="AW14" s="286"/>
      <c r="AX14" s="286"/>
      <c r="AY14" s="286"/>
      <c r="AZ14" s="286"/>
      <c r="BA14" s="286"/>
    </row>
    <row r="15" spans="1:53" s="286" customFormat="1" ht="198" customHeight="1" thickBot="1" x14ac:dyDescent="0.35">
      <c r="A15" s="584" t="s">
        <v>520</v>
      </c>
      <c r="B15" s="585"/>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6"/>
    </row>
  </sheetData>
  <mergeCells count="46">
    <mergeCell ref="AJ5:AJ6"/>
    <mergeCell ref="AK5:AK6"/>
    <mergeCell ref="AL5:AL6"/>
    <mergeCell ref="AM5:AM6"/>
    <mergeCell ref="A14:AM14"/>
    <mergeCell ref="A15:AM15"/>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K5:L5"/>
    <mergeCell ref="M5:M6"/>
    <mergeCell ref="N5:N6"/>
    <mergeCell ref="O5:O6"/>
    <mergeCell ref="P5:P6"/>
    <mergeCell ref="Q5:Q6"/>
    <mergeCell ref="A4:O4"/>
    <mergeCell ref="P4:AA4"/>
    <mergeCell ref="AB4:AM4"/>
    <mergeCell ref="A5:A6"/>
    <mergeCell ref="B5:E5"/>
    <mergeCell ref="F5:F6"/>
    <mergeCell ref="G5:G6"/>
    <mergeCell ref="H5:H6"/>
    <mergeCell ref="I5:I6"/>
    <mergeCell ref="J5:J6"/>
    <mergeCell ref="A1:AM1"/>
    <mergeCell ref="A2:L2"/>
    <mergeCell ref="M2:AC2"/>
    <mergeCell ref="AD2:AM3"/>
    <mergeCell ref="A3:L3"/>
    <mergeCell ref="M3:AC3"/>
  </mergeCells>
  <pageMargins left="0.35433070866141736" right="0.27559055118110237" top="0.74803149606299213" bottom="0.63" header="0.31496062992125984" footer="0.31496062992125984"/>
  <pageSetup paperSize="41" scale="44" fitToHeight="0" orientation="landscape" r:id="rId1"/>
  <headerFooter>
    <oddFooter>&amp;L&amp;"Arial,Normal"&amp;8FR.PS.010&amp;C&amp;"Arial,Normal"&amp;8                                                                                                            &amp;R&amp;"Arial,Normal"&amp;8Versión 04_29/08/2016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1. PE</vt:lpstr>
      <vt:lpstr>2. EA</vt:lpstr>
      <vt:lpstr>3. SGA</vt:lpstr>
      <vt:lpstr>4. SA</vt:lpstr>
      <vt:lpstr>5. AA</vt:lpstr>
      <vt:lpstr>6. GA</vt:lpstr>
      <vt:lpstr>7. GF</vt:lpstr>
      <vt:lpstr>8. GTH</vt:lpstr>
      <vt:lpstr>9. GT</vt:lpstr>
      <vt:lpstr>10. GD</vt:lpstr>
      <vt:lpstr>11. GJ</vt:lpstr>
      <vt:lpstr>12. GC</vt:lpstr>
      <vt:lpstr>13. EM</vt:lpstr>
      <vt:lpstr>'2. EA'!Área_de_impresión</vt:lpstr>
      <vt:lpstr>'9. GT'!Área_de_impresión</vt:lpstr>
      <vt:lpstr>'1. PE'!Títulos_a_imprimir</vt:lpstr>
      <vt:lpstr>'10. GD'!Títulos_a_imprimir</vt:lpstr>
      <vt:lpstr>'11. GJ'!Títulos_a_imprimir</vt:lpstr>
      <vt:lpstr>'12. GC'!Títulos_a_imprimir</vt:lpstr>
      <vt:lpstr>'13. EM'!Títulos_a_imprimir</vt:lpstr>
      <vt:lpstr>'2. EA'!Títulos_a_imprimir</vt:lpstr>
      <vt:lpstr>'3. SGA'!Títulos_a_imprimir</vt:lpstr>
      <vt:lpstr>'4. SA'!Títulos_a_imprimir</vt:lpstr>
      <vt:lpstr>'6. GA'!Títulos_a_imprimir</vt:lpstr>
      <vt:lpstr>'7. GF'!Títulos_a_imprimir</vt:lpstr>
      <vt:lpstr>'8. GTH'!Títulos_a_imprimir</vt:lpstr>
      <vt:lpstr>'9. GT'!Títulos_a_imprimir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2020-10-07T02:50:52Z</dcterms:modified>
</cp:coreProperties>
</file>